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codeName="ThisWorkbook" defaultThemeVersion="124226"/>
  <mc:AlternateContent xmlns:mc="http://schemas.openxmlformats.org/markup-compatibility/2006">
    <mc:Choice Requires="x15">
      <x15ac:absPath xmlns:x15ac="http://schemas.microsoft.com/office/spreadsheetml/2010/11/ac" url="C:\Users\42073\Desktop\Rozpočty Šolc\2ZŠ\Fianl rozpočty\Slepý\"/>
    </mc:Choice>
  </mc:AlternateContent>
  <xr:revisionPtr revIDLastSave="0" documentId="8_{3F725DC1-34FA-4FA5-979F-3F51152DD02A}" xr6:coauthVersionLast="46" xr6:coauthVersionMax="46" xr10:uidLastSave="{00000000-0000-0000-0000-000000000000}"/>
  <bookViews>
    <workbookView xWindow="-120" yWindow="-120" windowWidth="29040" windowHeight="15840" activeTab="1" xr2:uid="{00000000-000D-0000-FFFF-FFFF00000000}"/>
  </bookViews>
  <sheets>
    <sheet name="Pokyny pro vyplnění" sheetId="11" r:id="rId1"/>
    <sheet name="Stavba" sheetId="1" r:id="rId2"/>
    <sheet name="VzorPolozky" sheetId="10" state="hidden" r:id="rId3"/>
    <sheet name="SO 06 001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UzivDily" localSheetId="1">Stavba!$I$122</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06 001 Pol'!$1:$7</definedName>
    <definedName name="oadresa">Stavba!$D$6</definedName>
    <definedName name="Objednatel" localSheetId="1">Stavba!$D$5</definedName>
    <definedName name="Objekt" localSheetId="1">Stavba!$B$38</definedName>
    <definedName name="_xlnm.Print_Area" localSheetId="3">'SO 06 001 Pol'!$A$1:$X$61</definedName>
    <definedName name="_xlnm.Print_Area" localSheetId="1">Stavba!$A$1:$J$122</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21" i="1" l="1"/>
  <c r="G41" i="1"/>
  <c r="F41" i="1"/>
  <c r="G40" i="1"/>
  <c r="H40" i="1" s="1"/>
  <c r="I40" i="1" s="1"/>
  <c r="F40" i="1"/>
  <c r="G39" i="1"/>
  <c r="F39" i="1"/>
  <c r="H39" i="1" s="1"/>
  <c r="I39" i="1" s="1"/>
  <c r="I42" i="1" s="1"/>
  <c r="G51" i="12"/>
  <c r="G8" i="12"/>
  <c r="V8" i="12"/>
  <c r="Q8" i="12"/>
  <c r="O8" i="12"/>
  <c r="M8" i="12"/>
  <c r="K8" i="12"/>
  <c r="I8" i="12"/>
  <c r="BA30" i="12"/>
  <c r="BA23" i="12"/>
  <c r="BA15" i="12"/>
  <c r="BA14" i="12"/>
  <c r="BA12" i="12"/>
  <c r="G9" i="12"/>
  <c r="I9" i="12"/>
  <c r="K9" i="12"/>
  <c r="Z9" i="12" s="1"/>
  <c r="M9" i="12"/>
  <c r="AA9" i="12" s="1"/>
  <c r="O9" i="12"/>
  <c r="Q9" i="12"/>
  <c r="AC9" i="12" s="1"/>
  <c r="V9" i="12"/>
  <c r="AD9" i="12" s="1"/>
  <c r="Y9" i="12"/>
  <c r="AB9" i="12"/>
  <c r="AF9" i="12"/>
  <c r="G11" i="12"/>
  <c r="M11" i="12" s="1"/>
  <c r="AA11" i="12" s="1"/>
  <c r="I11" i="12"/>
  <c r="Y11" i="12" s="1"/>
  <c r="K11" i="12"/>
  <c r="O11" i="12"/>
  <c r="AB11" i="12" s="1"/>
  <c r="Q11" i="12"/>
  <c r="AC11" i="12" s="1"/>
  <c r="V11" i="12"/>
  <c r="Z11" i="12"/>
  <c r="AD11" i="12"/>
  <c r="G13" i="12"/>
  <c r="I13" i="12"/>
  <c r="Y13" i="12" s="1"/>
  <c r="K13" i="12"/>
  <c r="Z13" i="12" s="1"/>
  <c r="M13" i="12"/>
  <c r="AA13" i="12" s="1"/>
  <c r="O13" i="12"/>
  <c r="Q13" i="12"/>
  <c r="V13" i="12"/>
  <c r="AD13" i="12" s="1"/>
  <c r="AB13" i="12"/>
  <c r="AC13" i="12"/>
  <c r="AF13" i="12"/>
  <c r="G22" i="12"/>
  <c r="I22" i="12"/>
  <c r="Y22" i="12" s="1"/>
  <c r="K22" i="12"/>
  <c r="M22" i="12"/>
  <c r="AA22" i="12" s="1"/>
  <c r="O22" i="12"/>
  <c r="AB22" i="12" s="1"/>
  <c r="Q22" i="12"/>
  <c r="AC22" i="12" s="1"/>
  <c r="V22" i="12"/>
  <c r="Z22" i="12"/>
  <c r="AD22" i="12"/>
  <c r="AF22" i="12"/>
  <c r="G34" i="12"/>
  <c r="I34" i="12"/>
  <c r="K34" i="12"/>
  <c r="Z34" i="12" s="1"/>
  <c r="M34" i="12"/>
  <c r="AA34" i="12" s="1"/>
  <c r="O34" i="12"/>
  <c r="Q34" i="12"/>
  <c r="AC34" i="12" s="1"/>
  <c r="V34" i="12"/>
  <c r="AD34" i="12" s="1"/>
  <c r="Y34" i="12"/>
  <c r="AB34" i="12"/>
  <c r="AF34" i="12"/>
  <c r="AE51" i="12"/>
  <c r="AF51" i="12"/>
  <c r="I122" i="1"/>
  <c r="J121" i="1" s="1"/>
  <c r="J122" i="1" s="1"/>
  <c r="AZ115" i="1"/>
  <c r="AZ114" i="1"/>
  <c r="AZ112" i="1"/>
  <c r="AZ111" i="1"/>
  <c r="AZ109" i="1"/>
  <c r="AZ108" i="1"/>
  <c r="AZ106" i="1"/>
  <c r="AZ104" i="1"/>
  <c r="AZ103" i="1"/>
  <c r="AZ102" i="1"/>
  <c r="AZ100" i="1"/>
  <c r="AZ97" i="1"/>
  <c r="AZ95" i="1"/>
  <c r="AZ91" i="1"/>
  <c r="AZ90" i="1"/>
  <c r="AZ88" i="1"/>
  <c r="AZ87" i="1"/>
  <c r="AZ85" i="1"/>
  <c r="AZ84" i="1"/>
  <c r="AZ83" i="1"/>
  <c r="AZ81" i="1"/>
  <c r="AZ80" i="1"/>
  <c r="AZ78" i="1"/>
  <c r="AZ76" i="1"/>
  <c r="AZ75" i="1"/>
  <c r="AZ73" i="1"/>
  <c r="AZ71" i="1"/>
  <c r="AZ70" i="1"/>
  <c r="AZ68" i="1"/>
  <c r="AZ67" i="1"/>
  <c r="AZ65" i="1"/>
  <c r="AZ64" i="1"/>
  <c r="AZ62" i="1"/>
  <c r="AZ60" i="1"/>
  <c r="AZ59" i="1"/>
  <c r="AZ58" i="1"/>
  <c r="AZ57" i="1"/>
  <c r="AZ56" i="1"/>
  <c r="AZ55" i="1"/>
  <c r="AZ52" i="1"/>
  <c r="AZ50" i="1"/>
  <c r="AZ49" i="1"/>
  <c r="AZ47" i="1"/>
  <c r="AZ45" i="1"/>
  <c r="F42" i="1"/>
  <c r="G23" i="1" s="1"/>
  <c r="G42" i="1"/>
  <c r="G25" i="1" s="1"/>
  <c r="A25" i="1" s="1"/>
  <c r="H41" i="1"/>
  <c r="I41" i="1" s="1"/>
  <c r="G21" i="1"/>
  <c r="I21" i="1"/>
  <c r="E21" i="1"/>
  <c r="J28" i="1"/>
  <c r="J26" i="1"/>
  <c r="G38" i="1"/>
  <c r="F38" i="1"/>
  <c r="J23" i="1"/>
  <c r="J24" i="1"/>
  <c r="J25" i="1"/>
  <c r="J27" i="1"/>
  <c r="E24" i="1"/>
  <c r="E26" i="1"/>
  <c r="G26" i="1" l="1"/>
  <c r="A26" i="1"/>
  <c r="A23" i="1"/>
  <c r="G28" i="1"/>
  <c r="AF11" i="12"/>
  <c r="J40" i="1"/>
  <c r="J41" i="1"/>
  <c r="J39" i="1"/>
  <c r="J42" i="1" s="1"/>
  <c r="H42" i="1"/>
  <c r="G24" i="1" l="1"/>
  <c r="A27" i="1" s="1"/>
  <c r="A24" i="1"/>
  <c r="A29" i="1" l="1"/>
  <c r="G29" i="1"/>
  <c r="G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Marek Klimeš</author>
  </authors>
  <commentList>
    <comment ref="S6" authorId="0" shapeId="0" xr:uid="{100ADF78-6871-406B-9CBA-8C8D4D35F37B}">
      <text>
        <r>
          <rPr>
            <sz val="9"/>
            <color indexed="81"/>
            <rFont val="Tahoma"/>
            <family val="2"/>
            <charset val="238"/>
          </rPr>
          <t>Jedná se o informaci, zda se jedná o položku, která je do rozpočtu zadána z cenové soustavy RTS, nebo vlastní.</t>
        </r>
      </text>
    </comment>
    <comment ref="T6" authorId="0" shapeId="0" xr:uid="{59CD25FA-714D-4C55-8DEA-69700B1DC42D}">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<sst xmlns="http://schemas.openxmlformats.org/spreadsheetml/2006/main" count="289" uniqueCount="196">
  <si>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</si>
  <si>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</si>
  <si>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</si>
  <si>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</si>
  <si>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</si>
  <si>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</si>
  <si>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</si>
  <si>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</si>
  <si>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</si>
  <si>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</si>
  <si>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</si>
  <si>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</si>
  <si>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</si>
  <si>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</si>
  <si>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</si>
  <si>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</si>
  <si>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</si>
  <si>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</si>
  <si>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</si>
  <si>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</si>
  <si>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</si>
  <si>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</si>
  <si>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</si>
  <si>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</si>
  <si>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</si>
  <si>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</si>
  <si>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</si>
  <si>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</si>
  <si>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</si>
  <si>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</si>
  <si>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</si>
  <si>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</si>
  <si>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</si>
  <si>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</si>
  <si>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</si>
  <si>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</si>
  <si>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</si>
  <si>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</si>
  <si>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</si>
  <si>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</si>
  <si>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</si>
  <si>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</si>
  <si>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</si>
  <si>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001</t>
  </si>
  <si>
    <t>Stroje do dílen</t>
  </si>
  <si>
    <t>SO 06</t>
  </si>
  <si>
    <t>Dílenské vybavení stroje</t>
  </si>
  <si>
    <t>Objekt:</t>
  </si>
  <si>
    <t>Rozpočet:</t>
  </si>
  <si>
    <t>20210206</t>
  </si>
  <si>
    <t>Stavební úpravy a vybavení učeben 2.ZŠ</t>
  </si>
  <si>
    <t>Město Nové Město na Moravě</t>
  </si>
  <si>
    <t>Vratislavovo náměstí 103</t>
  </si>
  <si>
    <t>Nové Město na Moravě</t>
  </si>
  <si>
    <t>59231</t>
  </si>
  <si>
    <t>00294900</t>
  </si>
  <si>
    <t>CZ00294900</t>
  </si>
  <si>
    <t>Ing. Martin Šolc</t>
  </si>
  <si>
    <t>Smrková 1639</t>
  </si>
  <si>
    <t>72311215</t>
  </si>
  <si>
    <t>CZ6802081605</t>
  </si>
  <si>
    <t>Stavba</t>
  </si>
  <si>
    <t>Celkem za stavbu</t>
  </si>
  <si>
    <t>CZK</t>
  </si>
  <si>
    <t>#POPS</t>
  </si>
  <si>
    <t>Popis stavby: 20210206 - Stavební úpravy a vybavení učeben 2.ZŠ</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</si>
  <si>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</si>
  <si>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</si>
  <si>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</si>
  <si>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</si>
  <si>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</si>
  <si>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</si>
  <si>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</si>
  <si>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</si>
  <si>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</si>
  <si>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</si>
  <si>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</si>
  <si>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</si>
  <si>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</si>
  <si>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</si>
  <si>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</si>
  <si>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</si>
  <si>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</si>
  <si>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</si>
  <si>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</si>
  <si>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</si>
  <si>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</si>
  <si>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</si>
  <si>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</si>
  <si>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</si>
  <si>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</si>
  <si>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</si>
  <si>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</si>
  <si>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</si>
  <si>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</si>
  <si>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</si>
  <si>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</si>
  <si>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</si>
  <si>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</si>
  <si>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</si>
  <si>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</si>
  <si>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</si>
  <si>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</si>
  <si>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</si>
  <si>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</si>
  <si>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</si>
  <si>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</si>
  <si>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</si>
  <si>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</si>
  <si>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</si>
  <si>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uživatelských dílů</t>
  </si>
  <si>
    <t>Učebna technických prací - Dílny</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</si>
  <si>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</si>
  <si>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</si>
  <si>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</si>
  <si>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</si>
  <si>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</si>
  <si>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</si>
  <si>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</si>
  <si>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</si>
  <si>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</si>
  <si>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</si>
  <si>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</si>
  <si>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</si>
  <si>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</si>
  <si>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</si>
  <si>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</si>
  <si>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</si>
  <si>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</si>
  <si>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</si>
  <si>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</si>
  <si>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</si>
  <si>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</si>
  <si>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</si>
  <si>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</si>
  <si>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</si>
  <si>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</si>
  <si>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</si>
  <si>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</si>
  <si>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799 001 005</t>
  </si>
  <si>
    <t>Doprava strojů, uvedení do provozu</t>
  </si>
  <si>
    <t>soubor</t>
  </si>
  <si>
    <t>Vlastní</t>
  </si>
  <si>
    <t>Indiv</t>
  </si>
  <si>
    <t>Práce</t>
  </si>
  <si>
    <t>POL1_</t>
  </si>
  <si>
    <t>Doprava, uložení a uvedení do provozu</t>
  </si>
  <si>
    <t>POP</t>
  </si>
  <si>
    <t>799 001 001</t>
  </si>
  <si>
    <t>Univerzální kombinovaný stroj dle popisu</t>
  </si>
  <si>
    <t xml:space="preserve">ks    </t>
  </si>
  <si>
    <t>Stroj</t>
  </si>
  <si>
    <t>POL6_</t>
  </si>
  <si>
    <t>Dřevoobráběcí víceúčelový univerzální kombinovaný stroj – pila, frézka, hoblovka, protah . výkon motoru 2,2 – 3 KW</t>
  </si>
  <si>
    <t>799 001 002</t>
  </si>
  <si>
    <t>Odsavač třísek a pilin vhodný k pásové brusce a víceúčelovému stroji dle popisu</t>
  </si>
  <si>
    <t>Odsávací zařízení je vhodné do menších provozů, kde lze zajistit odsávání i více strojů díky snadné mobilitě stroje.</t>
  </si>
  <si>
    <t>Konstrukce stroje:</t>
  </si>
  <si>
    <t>- plechový stojan</t>
  </si>
  <si>
    <t>- rotor ze slitiny hliníku</t>
  </si>
  <si>
    <t>- filtrační vak vysoké kvality</t>
  </si>
  <si>
    <t>- odpadní vak (PE)</t>
  </si>
  <si>
    <t>- podvozek na kolečkách</t>
  </si>
  <si>
    <t>799 001 003</t>
  </si>
  <si>
    <t>Pásová bruska s plynule sklopným agregátem, polohovacím stolem a možností odsávání např.Holzstar KSO 850</t>
  </si>
  <si>
    <t>Hranová pásová bruska se sklopným brusným agregátem a kmitajícím brusným pásem pro perfektní výsledky broušení.</t>
  </si>
  <si>
    <t>Plynule sklopný agregát (0 — 90°) umožňuje vertikální, šikmé i horizontální broušení</t>
  </si>
  <si>
    <t>Kmitající brusný pás zlepšuje kvalitu broušení a zajišťuje větší trvanlivost brusného pásu</t>
  </si>
  <si>
    <t>Výkonný hnací motor dosahuje lepších brusných výsledků i při delším používání</t>
  </si>
  <si>
    <t>Výškově nastavitelné stoly</t>
  </si>
  <si>
    <t>Příčný stůl ke konturovému broušení, otočný do 45°</t>
  </si>
  <si>
    <t>Plynule nastavitelný úhlový doraz/opěrka (součást dodávky)</t>
  </si>
  <si>
    <t>Grafitová povrchová úprava podkladu pásu zlepšuje kluzné vlastnosti a zvyšuje životnost brusného pásu</t>
  </si>
  <si>
    <t>Snadná výměna brusného pásu pomocí rychloupínací páky</t>
  </si>
  <si>
    <t>Odsávací hrdlo průměr 100 mm</t>
  </si>
  <si>
    <t>Uzamykatelná skříňka v podstavci</t>
  </si>
  <si>
    <t>799 001 004</t>
  </si>
  <si>
    <t>Pracovní dílenský stůl dle popisu</t>
  </si>
  <si>
    <t>o rozměru cca 1500 x 750 mm(+/-10%)</t>
  </si>
  <si>
    <t>Součásti:</t>
  </si>
  <si>
    <t/>
  </si>
  <si>
    <t>Pracovní deska:</t>
  </si>
  <si>
    <t>- Deska pracovního stolu typu buková masivní spárovka.</t>
  </si>
  <si>
    <t>- Odolná spárová pracovní deska z průběžně lepených bukových hranolů.</t>
  </si>
  <si>
    <t>- Deska je broušená a ošetřená roztokem lněného oleje.</t>
  </si>
  <si>
    <t>- Horní obvodové hrany jsou sraženy.</t>
  </si>
  <si>
    <t>Noha pracovního stolu:</t>
  </si>
  <si>
    <t>pevná 2ks - podnoží</t>
  </si>
  <si>
    <t>normovaná výška cca 810 mm</t>
  </si>
  <si>
    <t>Spojnice kovová k desce: 1ks</t>
  </si>
  <si>
    <t>SUM</t>
  </si>
  <si>
    <t>Poznámky uchazeče k zadání</t>
  </si>
  <si>
    <t>POPUZIV</t>
  </si>
  <si>
    <t>Kompaktní rozměry, malá hmotnost odsavače a mobilní podvozek zaručují rychlou obsluhu a bezproblémovou údržbu.</t>
  </si>
  <si>
    <t>Dílenský stůl Profi</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</si>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</sst>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4"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10"/>
      <color indexed="8"/>
      <name val="Arial CE"/>
      <family val="2"/>
      <charset val="238"/>
    </font>
    <font>
      <sz val="8"/>
      <name val="Arial CE"/>
      <family val="2"/>
      <charset val="238"/>
    </font>
    <font>
      <sz val="8"/>
      <color indexed="8"/>
      <name val="Arial CE"/>
      <family val="2"/>
      <charset val="238"/>
    </font>
    <font>
      <b/>
      <sz val="8"/>
      <name val="Arial CE"/>
      <family val="2"/>
      <charset val="238"/>
    </font>
    <font>
      <b/>
      <sz val="8"/>
      <color indexed="8"/>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74">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30" xfId="0" applyNumberFormat="1" applyFont="1" applyFill="1" applyBorder="1" applyAlignment="1">
      <alignment vertical="center"/>
    </xf>
    <xf numFmtId="4" fontId="7" fillId="5" borderId="31" xfId="0" applyNumberFormat="1" applyFont="1" applyFill="1" applyBorder="1" applyAlignment="1">
      <alignment vertical="center" wrapText="1"/>
    </xf>
    <xf numFmtId="4" fontId="10" fillId="5" borderId="32" xfId="0" applyNumberFormat="1" applyFont="1" applyFill="1" applyBorder="1" applyAlignment="1">
      <alignment horizontal="center" vertical="center" wrapText="1" shrinkToFit="1"/>
    </xf>
    <xf numFmtId="4" fontId="7" fillId="5" borderId="32" xfId="0" applyNumberFormat="1" applyFont="1" applyFill="1" applyBorder="1" applyAlignment="1">
      <alignment horizontal="center" vertical="center" wrapText="1" shrinkToFit="1"/>
    </xf>
    <xf numFmtId="3" fontId="7"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0" fillId="0" borderId="34" xfId="0" applyNumberFormat="1" applyBorder="1" applyAlignment="1">
      <alignment vertical="center" wrapText="1"/>
    </xf>
    <xf numFmtId="4" fontId="3" fillId="0" borderId="35" xfId="0" applyNumberFormat="1" applyFont="1" applyBorder="1" applyAlignment="1">
      <alignment horizontal="right" vertical="center" wrapText="1" shrinkToFit="1"/>
    </xf>
    <xf numFmtId="4" fontId="3" fillId="0" borderId="35" xfId="0" applyNumberFormat="1" applyFont="1" applyBorder="1" applyAlignment="1">
      <alignment horizontal="righ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5" fillId="0" borderId="33" xfId="0" applyNumberFormat="1" applyFont="1" applyBorder="1" applyAlignment="1">
      <alignment vertical="center"/>
    </xf>
    <xf numFmtId="4" fontId="5" fillId="0" borderId="34" xfId="0" applyNumberFormat="1" applyFont="1" applyBorder="1" applyAlignment="1">
      <alignment vertical="center" wrapText="1"/>
    </xf>
    <xf numFmtId="4" fontId="5" fillId="0" borderId="35" xfId="0" applyNumberFormat="1" applyFont="1" applyBorder="1" applyAlignment="1">
      <alignment vertical="center" wrapText="1" shrinkToFit="1"/>
    </xf>
    <xf numFmtId="4" fontId="5" fillId="0" borderId="35" xfId="0" applyNumberFormat="1" applyFont="1" applyBorder="1" applyAlignment="1">
      <alignment vertical="center" shrinkToFit="1"/>
    </xf>
    <xf numFmtId="3" fontId="5"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5" xfId="0" applyNumberFormat="1" applyBorder="1" applyAlignment="1">
      <alignment vertical="center" wrapText="1" shrinkToFi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4" fontId="0" fillId="3" borderId="38" xfId="0" applyNumberFormat="1" applyFill="1" applyBorder="1" applyAlignment="1">
      <alignment vertical="center"/>
    </xf>
    <xf numFmtId="4" fontId="0" fillId="3" borderId="39" xfId="0" applyNumberFormat="1" applyFill="1" applyBorder="1" applyAlignment="1">
      <alignment vertical="center" wrapText="1" shrinkToFit="1"/>
    </xf>
    <xf numFmtId="4" fontId="0" fillId="3" borderId="39" xfId="0" applyNumberFormat="1" applyFill="1" applyBorder="1" applyAlignment="1">
      <alignment vertical="center" shrinkToFit="1"/>
    </xf>
    <xf numFmtId="3" fontId="0" fillId="3" borderId="39"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1" fontId="3" fillId="0" borderId="26" xfId="0" applyNumberFormat="1" applyFont="1" applyBorder="1" applyAlignment="1">
      <alignment vertical="center"/>
    </xf>
    <xf numFmtId="0" fontId="3" fillId="0" borderId="26" xfId="0" applyFont="1" applyBorder="1" applyAlignment="1">
      <alignment vertical="center"/>
    </xf>
    <xf numFmtId="0" fontId="16" fillId="5" borderId="30" xfId="0" applyFont="1" applyFill="1" applyBorder="1" applyAlignment="1">
      <alignment horizontal="center" vertical="center" wrapText="1"/>
    </xf>
    <xf numFmtId="0" fontId="16" fillId="5" borderId="31" xfId="0" applyFont="1" applyFill="1" applyBorder="1" applyAlignment="1">
      <alignment horizontal="center" vertical="center" wrapText="1"/>
    </xf>
    <xf numFmtId="0" fontId="16" fillId="5" borderId="32" xfId="0" applyFont="1" applyFill="1" applyBorder="1" applyAlignment="1">
      <alignment horizontal="center" vertical="center" wrapText="1" shrinkToFit="1"/>
    </xf>
    <xf numFmtId="0" fontId="16" fillId="5" borderId="32" xfId="0" applyFont="1" applyFill="1" applyBorder="1" applyAlignment="1">
      <alignment horizontal="center" vertical="center" wrapText="1"/>
    </xf>
    <xf numFmtId="49" fontId="3" fillId="0" borderId="33" xfId="0" applyNumberFormat="1" applyFont="1" applyBorder="1" applyAlignment="1">
      <alignment vertical="center"/>
    </xf>
    <xf numFmtId="0" fontId="3" fillId="0" borderId="34" xfId="0" applyFont="1" applyBorder="1" applyAlignment="1">
      <alignment vertical="center" wrapText="1"/>
    </xf>
    <xf numFmtId="49" fontId="3" fillId="0" borderId="34" xfId="0" applyNumberFormat="1" applyFont="1" applyBorder="1" applyAlignment="1">
      <alignment vertical="center" wrapText="1"/>
    </xf>
    <xf numFmtId="49" fontId="3" fillId="0" borderId="34" xfId="0" applyNumberFormat="1" applyFont="1" applyBorder="1" applyAlignment="1">
      <alignment horizontal="center" vertical="center" wrapText="1"/>
    </xf>
    <xf numFmtId="0" fontId="3" fillId="3" borderId="36" xfId="0" applyFont="1" applyFill="1" applyBorder="1" applyAlignment="1">
      <alignment vertical="center"/>
    </xf>
    <xf numFmtId="0" fontId="3" fillId="3" borderId="37" xfId="0" applyFont="1" applyFill="1" applyBorder="1" applyAlignment="1">
      <alignment vertical="center" wrapText="1"/>
    </xf>
    <xf numFmtId="0" fontId="3" fillId="3" borderId="37" xfId="0" applyFont="1" applyFill="1" applyBorder="1" applyAlignment="1">
      <alignment horizontal="center" vertical="center" wrapText="1"/>
    </xf>
    <xf numFmtId="3" fontId="3" fillId="0" borderId="35" xfId="0" applyNumberFormat="1" applyFont="1" applyBorder="1" applyAlignment="1">
      <alignment vertical="center" shrinkToFit="1"/>
    </xf>
    <xf numFmtId="3" fontId="3" fillId="0" borderId="35" xfId="0" applyNumberFormat="1" applyFont="1" applyBorder="1" applyAlignment="1">
      <alignment vertical="center"/>
    </xf>
    <xf numFmtId="3" fontId="3" fillId="3" borderId="39" xfId="0" applyNumberFormat="1" applyFont="1" applyFill="1" applyBorder="1" applyAlignment="1">
      <alignment vertical="center" shrinkToFit="1"/>
    </xf>
    <xf numFmtId="3" fontId="3" fillId="3" borderId="39" xfId="0" applyNumberFormat="1" applyFont="1" applyFill="1" applyBorder="1" applyAlignment="1">
      <alignment vertical="center"/>
    </xf>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0" fontId="17" fillId="5" borderId="21" xfId="0" applyFont="1" applyFill="1" applyBorder="1" applyAlignment="1">
      <alignment wrapText="1"/>
    </xf>
    <xf numFmtId="164" fontId="0" fillId="0" borderId="0" xfId="0" applyNumberFormat="1" applyAlignment="1">
      <alignment vertical="top"/>
    </xf>
    <xf numFmtId="4" fontId="0" fillId="0" borderId="0" xfId="0" applyNumberFormat="1" applyAlignment="1">
      <alignment vertical="top"/>
    </xf>
    <xf numFmtId="4" fontId="17" fillId="0" borderId="0" xfId="0" applyNumberFormat="1" applyFon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0" fillId="0" borderId="0" xfId="0" applyAlignment="1">
      <alignment vertical="top"/>
    </xf>
    <xf numFmtId="0" fontId="0" fillId="4" borderId="29"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40"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Border="1" applyAlignment="1" applyProtection="1">
      <alignment vertical="top" wrapText="1"/>
      <protection locked="0"/>
    </xf>
    <xf numFmtId="0" fontId="0" fillId="4" borderId="27"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28" xfId="0" applyFill="1" applyBorder="1" applyAlignment="1" applyProtection="1">
      <alignment vertical="top" wrapText="1"/>
      <protection locked="0"/>
    </xf>
    <xf numFmtId="0" fontId="18" fillId="0" borderId="0" xfId="0" applyFont="1" applyBorder="1" applyAlignment="1">
      <alignment vertical="top"/>
    </xf>
    <xf numFmtId="49" fontId="18" fillId="0" borderId="0" xfId="0" applyNumberFormat="1" applyFont="1" applyBorder="1" applyAlignment="1">
      <alignment vertical="top"/>
    </xf>
    <xf numFmtId="4" fontId="18" fillId="0" borderId="0" xfId="0" applyNumberFormat="1" applyFont="1" applyBorder="1" applyAlignment="1">
      <alignment vertical="top" shrinkToFit="1"/>
    </xf>
    <xf numFmtId="49" fontId="19" fillId="0" borderId="0" xfId="0" applyNumberFormat="1" applyFont="1" applyBorder="1" applyAlignment="1">
      <alignment vertical="top" shrinkToFit="1"/>
    </xf>
    <xf numFmtId="4" fontId="19" fillId="0" borderId="0" xfId="0" applyNumberFormat="1" applyFont="1" applyBorder="1" applyAlignment="1">
      <alignment vertical="top" shrinkToFit="1"/>
    </xf>
    <xf numFmtId="4" fontId="20" fillId="3" borderId="0" xfId="0" applyNumberFormat="1" applyFont="1" applyFill="1" applyBorder="1" applyAlignment="1">
      <alignment vertical="top" shrinkToFit="1"/>
    </xf>
    <xf numFmtId="49" fontId="21" fillId="3" borderId="0" xfId="0" applyNumberFormat="1" applyFont="1" applyFill="1" applyBorder="1" applyAlignment="1">
      <alignment vertical="top" shrinkToFit="1"/>
    </xf>
    <xf numFmtId="4" fontId="21" fillId="3" borderId="0" xfId="0" applyNumberFormat="1" applyFont="1" applyFill="1" applyBorder="1" applyAlignment="1">
      <alignment vertical="top" shrinkToFit="1"/>
    </xf>
    <xf numFmtId="0" fontId="20" fillId="3" borderId="29" xfId="0" applyFont="1" applyFill="1" applyBorder="1" applyAlignment="1">
      <alignment vertical="top"/>
    </xf>
    <xf numFmtId="49" fontId="20" fillId="3" borderId="18" xfId="0" applyNumberFormat="1" applyFont="1" applyFill="1" applyBorder="1" applyAlignment="1">
      <alignment vertical="top"/>
    </xf>
    <xf numFmtId="0" fontId="20" fillId="3" borderId="18" xfId="0" applyFont="1" applyFill="1" applyBorder="1" applyAlignment="1">
      <alignment horizontal="center" vertical="top" shrinkToFit="1"/>
    </xf>
    <xf numFmtId="164" fontId="20" fillId="3" borderId="18" xfId="0" applyNumberFormat="1" applyFont="1" applyFill="1" applyBorder="1" applyAlignment="1">
      <alignment vertical="top" shrinkToFit="1"/>
    </xf>
    <xf numFmtId="4" fontId="20" fillId="3" borderId="18" xfId="0" applyNumberFormat="1" applyFont="1" applyFill="1" applyBorder="1" applyAlignment="1">
      <alignment vertical="top" shrinkToFit="1"/>
    </xf>
    <xf numFmtId="4" fontId="20" fillId="3" borderId="40" xfId="0" applyNumberFormat="1" applyFont="1" applyFill="1" applyBorder="1" applyAlignment="1">
      <alignment vertical="top" shrinkToFit="1"/>
    </xf>
    <xf numFmtId="0" fontId="18" fillId="0" borderId="41" xfId="0" applyFont="1" applyBorder="1" applyAlignment="1">
      <alignment vertical="top"/>
    </xf>
    <xf numFmtId="49" fontId="18" fillId="0" borderId="42" xfId="0" applyNumberFormat="1" applyFont="1" applyBorder="1" applyAlignment="1">
      <alignment vertical="top"/>
    </xf>
    <xf numFmtId="0" fontId="18" fillId="0" borderId="42" xfId="0" applyFont="1" applyBorder="1" applyAlignment="1">
      <alignment horizontal="center" vertical="top" shrinkToFit="1"/>
    </xf>
    <xf numFmtId="164" fontId="18" fillId="0" borderId="42" xfId="0" applyNumberFormat="1" applyFont="1" applyBorder="1" applyAlignment="1">
      <alignment vertical="top" shrinkToFit="1"/>
    </xf>
    <xf numFmtId="4" fontId="18" fillId="4" borderId="42" xfId="0" applyNumberFormat="1" applyFont="1" applyFill="1" applyBorder="1" applyAlignment="1" applyProtection="1">
      <alignment vertical="top" shrinkToFit="1"/>
      <protection locked="0"/>
    </xf>
    <xf numFmtId="4" fontId="18" fillId="0" borderId="43" xfId="0" applyNumberFormat="1" applyFont="1" applyBorder="1" applyAlignment="1">
      <alignment vertical="top" shrinkToFit="1"/>
    </xf>
    <xf numFmtId="49" fontId="19" fillId="4" borderId="0" xfId="0" applyNumberFormat="1" applyFont="1" applyFill="1" applyBorder="1" applyAlignment="1" applyProtection="1">
      <alignment vertical="top" shrinkToFit="1"/>
      <protection locked="0"/>
    </xf>
    <xf numFmtId="4" fontId="18" fillId="4" borderId="0" xfId="0" applyNumberFormat="1" applyFont="1" applyFill="1" applyBorder="1" applyAlignment="1" applyProtection="1">
      <alignment vertical="top" shrinkToFit="1"/>
      <protection locked="0"/>
    </xf>
    <xf numFmtId="4" fontId="18" fillId="0" borderId="0" xfId="0" applyNumberFormat="1" applyFont="1"/>
    <xf numFmtId="0" fontId="18" fillId="0" borderId="0" xfId="0" applyFont="1"/>
    <xf numFmtId="0" fontId="22" fillId="0" borderId="18" xfId="0" applyNumberFormat="1" applyFont="1" applyBorder="1" applyAlignment="1">
      <alignment vertical="top" wrapText="1"/>
    </xf>
    <xf numFmtId="0" fontId="23" fillId="0" borderId="0" xfId="0" applyNumberFormat="1" applyFont="1" applyAlignment="1">
      <alignment wrapText="1"/>
    </xf>
    <xf numFmtId="0" fontId="22" fillId="0" borderId="0" xfId="0" applyNumberFormat="1" applyFont="1" applyBorder="1" applyAlignment="1">
      <alignment vertical="top" wrapText="1"/>
    </xf>
    <xf numFmtId="0" fontId="22" fillId="0" borderId="0" xfId="0" applyFont="1" applyBorder="1" applyAlignment="1">
      <alignment horizontal="center" vertical="top" shrinkToFit="1"/>
    </xf>
    <xf numFmtId="164" fontId="22" fillId="0" borderId="0" xfId="0" applyNumberFormat="1" applyFont="1" applyBorder="1" applyAlignment="1">
      <alignment vertical="top" shrinkToFit="1"/>
    </xf>
    <xf numFmtId="4" fontId="22" fillId="0" borderId="0" xfId="0" applyNumberFormat="1" applyFont="1" applyBorder="1" applyAlignment="1">
      <alignment vertical="top" shrinkToFit="1"/>
    </xf>
    <xf numFmtId="4" fontId="5" fillId="3" borderId="22" xfId="0" applyNumberFormat="1" applyFont="1" applyFill="1" applyBorder="1" applyAlignment="1">
      <alignment vertical="top"/>
    </xf>
    <xf numFmtId="49" fontId="20" fillId="3" borderId="18" xfId="0" applyNumberFormat="1" applyFont="1" applyFill="1" applyBorder="1" applyAlignment="1">
      <alignment horizontal="left" vertical="top" wrapText="1"/>
    </xf>
    <xf numFmtId="49" fontId="18" fillId="0" borderId="42" xfId="0" applyNumberFormat="1" applyFont="1" applyBorder="1" applyAlignment="1">
      <alignment horizontal="left" vertical="top" wrapText="1"/>
    </xf>
    <xf numFmtId="0" fontId="22" fillId="0" borderId="18" xfId="0" applyNumberFormat="1" applyFont="1" applyBorder="1" applyAlignment="1">
      <alignment horizontal="left" vertical="top" wrapText="1"/>
    </xf>
    <xf numFmtId="0" fontId="22" fillId="0" borderId="0" xfId="0" applyNumberFormat="1" applyFont="1" applyBorder="1" applyAlignment="1">
      <alignment horizontal="left" vertical="top" wrapText="1"/>
    </xf>
    <xf numFmtId="49" fontId="22"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0" fontId="0" fillId="0" borderId="0" xfId="0" applyAlignment="1">
      <alignment horizontal="left" vertical="top" wrapText="1"/>
    </xf>
    <xf numFmtId="0" fontId="0" fillId="4" borderId="18" xfId="0" applyFill="1" applyBorder="1" applyAlignment="1" applyProtection="1">
      <alignment horizontal="left" vertical="top" wrapText="1"/>
      <protection locked="0"/>
    </xf>
    <xf numFmtId="0" fontId="0" fillId="4" borderId="0" xfId="0" applyFill="1" applyBorder="1" applyAlignment="1" applyProtection="1">
      <alignment horizontal="left" vertical="top" wrapText="1"/>
      <protection locked="0"/>
    </xf>
    <xf numFmtId="0" fontId="0" fillId="4" borderId="6" xfId="0" applyFill="1" applyBorder="1" applyAlignment="1" applyProtection="1">
      <alignment horizontal="left" vertical="top" wrapText="1"/>
      <protection locked="0"/>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40</v>
      </c>
    </row>
    <row r="2" spans="1:7" ht="57.75" customHeight="1" x14ac:dyDescent="0.2">
      <c r="A2" s="72" t="s">
        <v>41</v>
      </c>
      <c r="B2" s="72"/>
      <c r="C2" s="72"/>
      <c r="D2" s="72"/>
      <c r="E2" s="72"/>
      <c r="F2" s="72"/>
      <c r="G2" s="72"/>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25"/>
  <sheetViews>
    <sheetView showGridLines="0" tabSelected="1" topLeftCell="B2" zoomScaleNormal="100" zoomScaleSheetLayoutView="75" workbookViewId="0">
      <selection activeCell="D14" sqref="D14"/>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38</v>
      </c>
      <c r="B1" s="73" t="s">
        <v>4</v>
      </c>
      <c r="C1" s="74"/>
      <c r="D1" s="74"/>
      <c r="E1" s="74"/>
      <c r="F1" s="74"/>
      <c r="G1" s="74"/>
      <c r="H1" s="74"/>
      <c r="I1" s="74"/>
      <c r="J1" s="75"/>
    </row>
    <row r="2" spans="1:15" ht="36" customHeight="1" x14ac:dyDescent="0.2">
      <c r="A2" s="2"/>
      <c r="B2" s="108" t="s">
        <v>24</v>
      </c>
      <c r="C2" s="109"/>
      <c r="D2" s="110" t="s">
        <v>49</v>
      </c>
      <c r="E2" s="111" t="s">
        <v>50</v>
      </c>
      <c r="F2" s="112"/>
      <c r="G2" s="112"/>
      <c r="H2" s="112"/>
      <c r="I2" s="112"/>
      <c r="J2" s="113"/>
      <c r="O2" s="1"/>
    </row>
    <row r="3" spans="1:15" ht="27" customHeight="1" x14ac:dyDescent="0.2">
      <c r="A3" s="2"/>
      <c r="B3" s="114" t="s">
        <v>47</v>
      </c>
      <c r="C3" s="109"/>
      <c r="D3" s="115" t="s">
        <v>45</v>
      </c>
      <c r="E3" s="116" t="s">
        <v>46</v>
      </c>
      <c r="F3" s="117"/>
      <c r="G3" s="117"/>
      <c r="H3" s="117"/>
      <c r="I3" s="117"/>
      <c r="J3" s="118"/>
    </row>
    <row r="4" spans="1:15" ht="23.25" customHeight="1" x14ac:dyDescent="0.2">
      <c r="A4" s="104">
        <v>457</v>
      </c>
      <c r="B4" s="119" t="s">
        <v>48</v>
      </c>
      <c r="C4" s="120"/>
      <c r="D4" s="121" t="s">
        <v>43</v>
      </c>
      <c r="E4" s="122" t="s">
        <v>44</v>
      </c>
      <c r="F4" s="123"/>
      <c r="G4" s="123"/>
      <c r="H4" s="123"/>
      <c r="I4" s="123"/>
      <c r="J4" s="124"/>
    </row>
    <row r="5" spans="1:15" ht="24" customHeight="1" x14ac:dyDescent="0.2">
      <c r="A5" s="2"/>
      <c r="B5" s="30" t="s">
        <v>23</v>
      </c>
      <c r="D5" s="125" t="s">
        <v>51</v>
      </c>
      <c r="E5" s="87"/>
      <c r="F5" s="87"/>
      <c r="G5" s="87"/>
      <c r="H5" s="18" t="s">
        <v>42</v>
      </c>
      <c r="I5" s="127" t="s">
        <v>55</v>
      </c>
      <c r="J5" s="8"/>
    </row>
    <row r="6" spans="1:15" ht="15.75" customHeight="1" x14ac:dyDescent="0.2">
      <c r="A6" s="2"/>
      <c r="B6" s="27"/>
      <c r="C6" s="52"/>
      <c r="D6" s="107" t="s">
        <v>52</v>
      </c>
      <c r="E6" s="88"/>
      <c r="F6" s="88"/>
      <c r="G6" s="88"/>
      <c r="H6" s="18" t="s">
        <v>36</v>
      </c>
      <c r="I6" s="127" t="s">
        <v>56</v>
      </c>
      <c r="J6" s="8"/>
    </row>
    <row r="7" spans="1:15" ht="15.75" customHeight="1" x14ac:dyDescent="0.2">
      <c r="A7" s="2"/>
      <c r="B7" s="28"/>
      <c r="C7" s="53"/>
      <c r="D7" s="105" t="s">
        <v>54</v>
      </c>
      <c r="E7" s="126" t="s">
        <v>53</v>
      </c>
      <c r="F7" s="89"/>
      <c r="G7" s="89"/>
      <c r="H7" s="23"/>
      <c r="I7" s="22"/>
      <c r="J7" s="33"/>
    </row>
    <row r="8" spans="1:15" ht="24" hidden="1" customHeight="1" x14ac:dyDescent="0.2">
      <c r="A8" s="2"/>
      <c r="B8" s="30" t="s">
        <v>21</v>
      </c>
      <c r="D8" s="106" t="s">
        <v>57</v>
      </c>
      <c r="H8" s="18" t="s">
        <v>42</v>
      </c>
      <c r="I8" s="127" t="s">
        <v>59</v>
      </c>
      <c r="J8" s="8"/>
    </row>
    <row r="9" spans="1:15" ht="15.75" hidden="1" customHeight="1" x14ac:dyDescent="0.2">
      <c r="A9" s="2"/>
      <c r="B9" s="2"/>
      <c r="D9" s="106" t="s">
        <v>58</v>
      </c>
      <c r="H9" s="18" t="s">
        <v>36</v>
      </c>
      <c r="I9" s="127" t="s">
        <v>60</v>
      </c>
      <c r="J9" s="8"/>
    </row>
    <row r="10" spans="1:15" ht="15.75" hidden="1" customHeight="1" x14ac:dyDescent="0.2">
      <c r="A10" s="2"/>
      <c r="B10" s="34"/>
      <c r="C10" s="53"/>
      <c r="D10" s="105" t="s">
        <v>54</v>
      </c>
      <c r="E10" s="128" t="s">
        <v>53</v>
      </c>
      <c r="F10" s="23"/>
      <c r="G10" s="14"/>
      <c r="H10" s="14"/>
      <c r="I10" s="35"/>
      <c r="J10" s="33"/>
    </row>
    <row r="11" spans="1:15" ht="24" customHeight="1" x14ac:dyDescent="0.2">
      <c r="A11" s="2"/>
      <c r="B11" s="30" t="s">
        <v>20</v>
      </c>
      <c r="D11" s="129"/>
      <c r="E11" s="129"/>
      <c r="F11" s="129"/>
      <c r="G11" s="129"/>
      <c r="H11" s="18" t="s">
        <v>42</v>
      </c>
      <c r="I11" s="134"/>
      <c r="J11" s="8"/>
    </row>
    <row r="12" spans="1:15" ht="15.75" customHeight="1" x14ac:dyDescent="0.2">
      <c r="A12" s="2"/>
      <c r="B12" s="27"/>
      <c r="C12" s="52"/>
      <c r="D12" s="130"/>
      <c r="E12" s="130"/>
      <c r="F12" s="130"/>
      <c r="G12" s="130"/>
      <c r="H12" s="18" t="s">
        <v>36</v>
      </c>
      <c r="I12" s="134"/>
      <c r="J12" s="8"/>
    </row>
    <row r="13" spans="1:15" ht="15.75" customHeight="1" x14ac:dyDescent="0.2">
      <c r="A13" s="2"/>
      <c r="B13" s="28"/>
      <c r="C13" s="53"/>
      <c r="D13" s="133"/>
      <c r="E13" s="131"/>
      <c r="F13" s="132"/>
      <c r="G13" s="132"/>
      <c r="H13" s="19"/>
      <c r="I13" s="22"/>
      <c r="J13" s="33"/>
    </row>
    <row r="14" spans="1:15" ht="24" customHeight="1" x14ac:dyDescent="0.2">
      <c r="A14" s="2"/>
      <c r="B14" s="42" t="s">
        <v>22</v>
      </c>
      <c r="C14" s="54"/>
      <c r="D14" s="55"/>
      <c r="E14" s="56"/>
      <c r="F14" s="43"/>
      <c r="G14" s="43"/>
      <c r="H14" s="44"/>
      <c r="I14" s="43"/>
      <c r="J14" s="45"/>
    </row>
    <row r="15" spans="1:15" ht="32.25" hidden="1" customHeight="1" x14ac:dyDescent="0.2">
      <c r="A15" s="2"/>
      <c r="B15" s="34" t="s">
        <v>34</v>
      </c>
      <c r="C15" s="57"/>
      <c r="D15" s="51"/>
      <c r="E15" s="82" t="s">
        <v>32</v>
      </c>
      <c r="F15" s="82"/>
      <c r="G15" s="83" t="s">
        <v>33</v>
      </c>
      <c r="H15" s="83"/>
      <c r="I15" s="83" t="s">
        <v>31</v>
      </c>
      <c r="J15" s="84"/>
    </row>
    <row r="16" spans="1:15" ht="23.25" hidden="1" customHeight="1" x14ac:dyDescent="0.2">
      <c r="A16" s="2"/>
      <c r="B16" s="37" t="s">
        <v>26</v>
      </c>
      <c r="C16" s="58"/>
      <c r="D16" s="59"/>
      <c r="E16" s="79"/>
      <c r="F16" s="80"/>
      <c r="G16" s="79"/>
      <c r="H16" s="80"/>
      <c r="I16" s="79"/>
      <c r="J16" s="81"/>
    </row>
    <row r="17" spans="1:10" ht="23.25" hidden="1" customHeight="1" x14ac:dyDescent="0.2">
      <c r="A17" s="2"/>
      <c r="B17" s="37" t="s">
        <v>27</v>
      </c>
      <c r="C17" s="58"/>
      <c r="D17" s="59"/>
      <c r="E17" s="79"/>
      <c r="F17" s="80"/>
      <c r="G17" s="79"/>
      <c r="H17" s="80"/>
      <c r="I17" s="79"/>
      <c r="J17" s="81"/>
    </row>
    <row r="18" spans="1:10" ht="23.25" hidden="1" customHeight="1" x14ac:dyDescent="0.2">
      <c r="A18" s="2"/>
      <c r="B18" s="37" t="s">
        <v>28</v>
      </c>
      <c r="C18" s="58"/>
      <c r="D18" s="59"/>
      <c r="E18" s="79"/>
      <c r="F18" s="80"/>
      <c r="G18" s="79"/>
      <c r="H18" s="80"/>
      <c r="I18" s="79"/>
      <c r="J18" s="81"/>
    </row>
    <row r="19" spans="1:10" ht="23.25" hidden="1" customHeight="1" x14ac:dyDescent="0.2">
      <c r="A19" s="2"/>
      <c r="B19" s="37" t="s">
        <v>29</v>
      </c>
      <c r="C19" s="58"/>
      <c r="D19" s="59"/>
      <c r="E19" s="79"/>
      <c r="F19" s="80"/>
      <c r="G19" s="79"/>
      <c r="H19" s="80"/>
      <c r="I19" s="79"/>
      <c r="J19" s="81"/>
    </row>
    <row r="20" spans="1:10" ht="23.25" hidden="1" customHeight="1" x14ac:dyDescent="0.2">
      <c r="A20" s="2"/>
      <c r="B20" s="37" t="s">
        <v>30</v>
      </c>
      <c r="C20" s="58"/>
      <c r="D20" s="59"/>
      <c r="E20" s="79"/>
      <c r="F20" s="80"/>
      <c r="G20" s="79"/>
      <c r="H20" s="80"/>
      <c r="I20" s="79"/>
      <c r="J20" s="81"/>
    </row>
    <row r="21" spans="1:10" ht="23.25" hidden="1" customHeight="1" x14ac:dyDescent="0.2">
      <c r="A21" s="2"/>
      <c r="B21" s="47" t="s">
        <v>31</v>
      </c>
      <c r="C21" s="60"/>
      <c r="D21" s="61"/>
      <c r="E21" s="85">
        <f>SUM(E16:F20)</f>
        <v>0</v>
      </c>
      <c r="F21" s="86"/>
      <c r="G21" s="85">
        <f>SUM(G16:H20)</f>
        <v>0</v>
      </c>
      <c r="H21" s="86"/>
      <c r="I21" s="85">
        <f>SUM(I16:J20)</f>
        <v>0</v>
      </c>
      <c r="J21" s="95"/>
    </row>
    <row r="22" spans="1:10" ht="33" customHeight="1" x14ac:dyDescent="0.2">
      <c r="A22" s="2"/>
      <c r="B22" s="41" t="s">
        <v>35</v>
      </c>
      <c r="C22" s="58"/>
      <c r="D22" s="59"/>
      <c r="E22" s="62"/>
      <c r="F22" s="38"/>
      <c r="G22" s="32"/>
      <c r="H22" s="32"/>
      <c r="I22" s="32"/>
      <c r="J22" s="39"/>
    </row>
    <row r="23" spans="1:10" ht="23.25" customHeight="1" x14ac:dyDescent="0.2">
      <c r="A23" s="2">
        <f>ZakladDPHSni*SazbaDPH1/100</f>
        <v>0</v>
      </c>
      <c r="B23" s="37" t="s">
        <v>13</v>
      </c>
      <c r="C23" s="58"/>
      <c r="D23" s="59"/>
      <c r="E23" s="63">
        <v>15</v>
      </c>
      <c r="F23" s="38" t="s">
        <v>0</v>
      </c>
      <c r="G23" s="93">
        <f>ZakladDPHSniVypocet</f>
        <v>0</v>
      </c>
      <c r="H23" s="94"/>
      <c r="I23" s="94"/>
      <c r="J23" s="39" t="str">
        <f t="shared" ref="J23:J28" si="0">Mena</f>
        <v>CZK</v>
      </c>
    </row>
    <row r="24" spans="1:10" ht="23.25" customHeight="1" x14ac:dyDescent="0.2">
      <c r="A24" s="2">
        <f>(A23-INT(A23))*100</f>
        <v>0</v>
      </c>
      <c r="B24" s="37" t="s">
        <v>14</v>
      </c>
      <c r="C24" s="58"/>
      <c r="D24" s="59"/>
      <c r="E24" s="63">
        <f>SazbaDPH1</f>
        <v>15</v>
      </c>
      <c r="F24" s="38" t="s">
        <v>0</v>
      </c>
      <c r="G24" s="91">
        <f>A23</f>
        <v>0</v>
      </c>
      <c r="H24" s="92"/>
      <c r="I24" s="92"/>
      <c r="J24" s="39" t="str">
        <f t="shared" si="0"/>
        <v>CZK</v>
      </c>
    </row>
    <row r="25" spans="1:10" ht="23.25" customHeight="1" x14ac:dyDescent="0.2">
      <c r="A25" s="2">
        <f>ZakladDPHZakl*SazbaDPH2/100</f>
        <v>0</v>
      </c>
      <c r="B25" s="37" t="s">
        <v>15</v>
      </c>
      <c r="C25" s="58"/>
      <c r="D25" s="59"/>
      <c r="E25" s="63">
        <v>21</v>
      </c>
      <c r="F25" s="38" t="s">
        <v>0</v>
      </c>
      <c r="G25" s="93">
        <f>ZakladDPHZaklVypocet</f>
        <v>0</v>
      </c>
      <c r="H25" s="94"/>
      <c r="I25" s="94"/>
      <c r="J25" s="39" t="str">
        <f t="shared" si="0"/>
        <v>CZK</v>
      </c>
    </row>
    <row r="26" spans="1:10" ht="23.25" customHeight="1" x14ac:dyDescent="0.2">
      <c r="A26" s="2">
        <f>(A25-INT(A25))*100</f>
        <v>0</v>
      </c>
      <c r="B26" s="31" t="s">
        <v>16</v>
      </c>
      <c r="C26" s="64"/>
      <c r="D26" s="51"/>
      <c r="E26" s="65">
        <f>SazbaDPH2</f>
        <v>21</v>
      </c>
      <c r="F26" s="29" t="s">
        <v>0</v>
      </c>
      <c r="G26" s="76">
        <f>A25</f>
        <v>0</v>
      </c>
      <c r="H26" s="77"/>
      <c r="I26" s="77"/>
      <c r="J26" s="36" t="str">
        <f t="shared" si="0"/>
        <v>CZK</v>
      </c>
    </row>
    <row r="27" spans="1:10" ht="23.25" customHeight="1" thickBot="1" x14ac:dyDescent="0.25">
      <c r="A27" s="2">
        <f>ZakladDPHSni+DPHSni+ZakladDPHZakl+DPHZakl</f>
        <v>0</v>
      </c>
      <c r="B27" s="30" t="s">
        <v>5</v>
      </c>
      <c r="C27" s="66"/>
      <c r="D27" s="67"/>
      <c r="E27" s="66"/>
      <c r="F27" s="16"/>
      <c r="G27" s="78">
        <f>CenaCelkem-(ZakladDPHSni+DPHSni+ZakladDPHZakl+DPHZakl)</f>
        <v>0</v>
      </c>
      <c r="H27" s="78"/>
      <c r="I27" s="78"/>
      <c r="J27" s="40" t="str">
        <f t="shared" si="0"/>
        <v>CZK</v>
      </c>
    </row>
    <row r="28" spans="1:10" ht="27.75" hidden="1" customHeight="1" thickBot="1" x14ac:dyDescent="0.25">
      <c r="A28" s="2"/>
      <c r="B28" s="165" t="s">
        <v>25</v>
      </c>
      <c r="C28" s="166"/>
      <c r="D28" s="166"/>
      <c r="E28" s="167"/>
      <c r="F28" s="168"/>
      <c r="G28" s="169">
        <f>ZakladDPHSniVypocet+ZakladDPHZaklVypocet</f>
        <v>0</v>
      </c>
      <c r="H28" s="169"/>
      <c r="I28" s="169"/>
      <c r="J28" s="170" t="str">
        <f t="shared" si="0"/>
        <v>CZK</v>
      </c>
    </row>
    <row r="29" spans="1:10" ht="27.75" customHeight="1" thickBot="1" x14ac:dyDescent="0.25">
      <c r="A29" s="2">
        <f>(A27-INT(A27))*100</f>
        <v>0</v>
      </c>
      <c r="B29" s="165" t="s">
        <v>37</v>
      </c>
      <c r="C29" s="171"/>
      <c r="D29" s="171"/>
      <c r="E29" s="171"/>
      <c r="F29" s="172"/>
      <c r="G29" s="173">
        <f>A27</f>
        <v>0</v>
      </c>
      <c r="H29" s="173"/>
      <c r="I29" s="173"/>
      <c r="J29" s="174" t="s">
        <v>63</v>
      </c>
    </row>
    <row r="30" spans="1:10" ht="12.75" customHeight="1" x14ac:dyDescent="0.2">
      <c r="A30" s="2"/>
      <c r="B30" s="2"/>
      <c r="J30" s="9"/>
    </row>
    <row r="31" spans="1:10" ht="30" customHeight="1" x14ac:dyDescent="0.2">
      <c r="A31" s="2"/>
      <c r="B31" s="2"/>
      <c r="J31" s="9"/>
    </row>
    <row r="32" spans="1:10" ht="18.75" customHeight="1" x14ac:dyDescent="0.2">
      <c r="A32" s="2"/>
      <c r="B32" s="17"/>
      <c r="C32" s="68" t="s">
        <v>12</v>
      </c>
      <c r="D32" s="69"/>
      <c r="E32" s="69"/>
      <c r="F32" s="15" t="s">
        <v>11</v>
      </c>
      <c r="G32" s="25"/>
      <c r="H32" s="26"/>
      <c r="I32" s="25"/>
      <c r="J32" s="9"/>
    </row>
    <row r="33" spans="1:52" ht="47.25" customHeight="1" x14ac:dyDescent="0.2">
      <c r="A33" s="2"/>
      <c r="B33" s="2"/>
      <c r="J33" s="9"/>
    </row>
    <row r="34" spans="1:52" s="21" customFormat="1" ht="18.75" customHeight="1" x14ac:dyDescent="0.2">
      <c r="A34" s="20"/>
      <c r="B34" s="20"/>
      <c r="C34" s="70"/>
      <c r="D34" s="96"/>
      <c r="E34" s="97"/>
      <c r="G34" s="98"/>
      <c r="H34" s="99"/>
      <c r="I34" s="99"/>
      <c r="J34" s="24"/>
    </row>
    <row r="35" spans="1:52" ht="12.75" customHeight="1" x14ac:dyDescent="0.2">
      <c r="A35" s="2"/>
      <c r="B35" s="2"/>
      <c r="D35" s="90" t="s">
        <v>2</v>
      </c>
      <c r="E35" s="90"/>
      <c r="H35" s="10" t="s">
        <v>3</v>
      </c>
      <c r="J35" s="9"/>
    </row>
    <row r="36" spans="1:52" ht="13.5" customHeight="1" thickBot="1" x14ac:dyDescent="0.25">
      <c r="A36" s="11"/>
      <c r="B36" s="11"/>
      <c r="C36" s="71"/>
      <c r="D36" s="71"/>
      <c r="E36" s="71"/>
      <c r="F36" s="12"/>
      <c r="G36" s="12"/>
      <c r="H36" s="12"/>
      <c r="I36" s="12"/>
      <c r="J36" s="13"/>
    </row>
    <row r="37" spans="1:52" ht="27" hidden="1" customHeight="1" x14ac:dyDescent="0.2">
      <c r="B37" s="137" t="s">
        <v>17</v>
      </c>
      <c r="C37" s="138"/>
      <c r="D37" s="138"/>
      <c r="E37" s="138"/>
      <c r="F37" s="139"/>
      <c r="G37" s="139"/>
      <c r="H37" s="139"/>
      <c r="I37" s="139"/>
      <c r="J37" s="140"/>
    </row>
    <row r="38" spans="1:52" ht="25.5" hidden="1" customHeight="1" x14ac:dyDescent="0.2">
      <c r="A38" s="136" t="s">
        <v>39</v>
      </c>
      <c r="B38" s="141" t="s">
        <v>18</v>
      </c>
      <c r="C38" s="142" t="s">
        <v>6</v>
      </c>
      <c r="D38" s="142"/>
      <c r="E38" s="142"/>
      <c r="F38" s="143" t="str">
        <f>B23</f>
        <v>Základ pro sníženou DPH</v>
      </c>
      <c r="G38" s="143" t="str">
        <f>B25</f>
        <v>Základ pro základní DPH</v>
      </c>
      <c r="H38" s="144" t="s">
        <v>19</v>
      </c>
      <c r="I38" s="144" t="s">
        <v>1</v>
      </c>
      <c r="J38" s="145" t="s">
        <v>0</v>
      </c>
    </row>
    <row r="39" spans="1:52" ht="25.5" hidden="1" customHeight="1" x14ac:dyDescent="0.2">
      <c r="A39" s="136">
        <v>1</v>
      </c>
      <c r="B39" s="146" t="s">
        <v>61</v>
      </c>
      <c r="C39" s="147"/>
      <c r="D39" s="147"/>
      <c r="E39" s="147"/>
      <c r="F39" s="148">
        <f>'SO 06 001 Pol'!AE51</f>
        <v>0</v>
      </c>
      <c r="G39" s="149">
        <f>'SO 06 001 Pol'!AF51</f>
        <v>0</v>
      </c>
      <c r="H39" s="150">
        <f>(F39*SazbaDPH1/100)+(G39*SazbaDPH2/100)</f>
        <v>0</v>
      </c>
      <c r="I39" s="150">
        <f>F39+G39+H39</f>
        <v>0</v>
      </c>
      <c r="J39" s="151" t="str">
        <f>IF(CenaCelkemVypocet=0,"",I39/CenaCelkemVypocet*100)</f>
        <v/>
      </c>
    </row>
    <row r="40" spans="1:52" ht="25.5" hidden="1" customHeight="1" x14ac:dyDescent="0.2">
      <c r="A40" s="136">
        <v>2</v>
      </c>
      <c r="B40" s="152" t="s">
        <v>45</v>
      </c>
      <c r="C40" s="153" t="s">
        <v>46</v>
      </c>
      <c r="D40" s="153"/>
      <c r="E40" s="153"/>
      <c r="F40" s="154">
        <f>'SO 06 001 Pol'!AE51</f>
        <v>0</v>
      </c>
      <c r="G40" s="155">
        <f>'SO 06 001 Pol'!AF51</f>
        <v>0</v>
      </c>
      <c r="H40" s="155">
        <f>(F40*SazbaDPH1/100)+(G40*SazbaDPH2/100)</f>
        <v>0</v>
      </c>
      <c r="I40" s="155">
        <f>F40+G40+H40</f>
        <v>0</v>
      </c>
      <c r="J40" s="156" t="str">
        <f>IF(CenaCelkemVypocet=0,"",I40/CenaCelkemVypocet*100)</f>
        <v/>
      </c>
    </row>
    <row r="41" spans="1:52" ht="25.5" hidden="1" customHeight="1" x14ac:dyDescent="0.2">
      <c r="A41" s="136">
        <v>3</v>
      </c>
      <c r="B41" s="157" t="s">
        <v>43</v>
      </c>
      <c r="C41" s="147" t="s">
        <v>44</v>
      </c>
      <c r="D41" s="147"/>
      <c r="E41" s="147"/>
      <c r="F41" s="158">
        <f>'SO 06 001 Pol'!AE51</f>
        <v>0</v>
      </c>
      <c r="G41" s="150">
        <f>'SO 06 001 Pol'!AF51</f>
        <v>0</v>
      </c>
      <c r="H41" s="150">
        <f>(F41*SazbaDPH1/100)+(G41*SazbaDPH2/100)</f>
        <v>0</v>
      </c>
      <c r="I41" s="150">
        <f>F41+G41+H41</f>
        <v>0</v>
      </c>
      <c r="J41" s="151" t="str">
        <f>IF(CenaCelkemVypocet=0,"",I41/CenaCelkemVypocet*100)</f>
        <v/>
      </c>
    </row>
    <row r="42" spans="1:52" ht="25.5" hidden="1" customHeight="1" x14ac:dyDescent="0.2">
      <c r="A42" s="136"/>
      <c r="B42" s="159" t="s">
        <v>62</v>
      </c>
      <c r="C42" s="160"/>
      <c r="D42" s="160"/>
      <c r="E42" s="161"/>
      <c r="F42" s="162">
        <f>SUMIF(A39:A41,"=1",F39:F41)</f>
        <v>0</v>
      </c>
      <c r="G42" s="163">
        <f>SUMIF(A39:A41,"=1",G39:G41)</f>
        <v>0</v>
      </c>
      <c r="H42" s="163">
        <f>SUMIF(A39:A41,"=1",H39:H41)</f>
        <v>0</v>
      </c>
      <c r="I42" s="163">
        <f>SUMIF(A39:A41,"=1",I39:I41)</f>
        <v>0</v>
      </c>
      <c r="J42" s="164">
        <f>SUMIF(A39:A41,"=1",J39:J41)</f>
        <v>0</v>
      </c>
    </row>
    <row r="44" spans="1:52" x14ac:dyDescent="0.2">
      <c r="A44" t="s">
        <v>64</v>
      </c>
      <c r="B44" t="s">
        <v>65</v>
      </c>
    </row>
    <row r="45" spans="1:52" x14ac:dyDescent="0.2">
      <c r="B45" s="176" t="s">
        <v>66</v>
      </c>
      <c r="C45" s="176"/>
      <c r="D45" s="176"/>
      <c r="E45" s="176"/>
      <c r="F45" s="176"/>
      <c r="G45" s="176"/>
      <c r="H45" s="176"/>
      <c r="I45" s="176"/>
      <c r="J45" s="176"/>
      <c r="AZ45" s="175" t="str">
        <f>B45</f>
        <v>1. PODMÍNKY PRO ZPRACOVÁNÍ NABÍDKOVÉ CENY</v>
      </c>
    </row>
    <row r="47" spans="1:52" x14ac:dyDescent="0.2">
      <c r="B47" s="176" t="s">
        <v>67</v>
      </c>
      <c r="C47" s="176"/>
      <c r="D47" s="176"/>
      <c r="E47" s="176"/>
      <c r="F47" s="176"/>
      <c r="G47" s="176"/>
      <c r="H47" s="176"/>
      <c r="I47" s="176"/>
      <c r="J47" s="176"/>
      <c r="AZ47" s="175" t="str">
        <f>B47</f>
        <v xml:space="preserve">        Preambule</v>
      </c>
    </row>
    <row r="49" spans="2:52" ht="51" x14ac:dyDescent="0.2">
      <c r="B49" s="176" t="s">
        <v>68</v>
      </c>
      <c r="C49" s="176"/>
      <c r="D49" s="176"/>
      <c r="E49" s="176"/>
      <c r="F49" s="176"/>
      <c r="G49" s="176"/>
      <c r="H49" s="176"/>
      <c r="I49" s="176"/>
      <c r="J49" s="176"/>
      <c r="AZ49" s="175" t="str">
        <f>B49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0" spans="2:52" ht="51" x14ac:dyDescent="0.2">
      <c r="B50" s="176" t="s">
        <v>69</v>
      </c>
      <c r="C50" s="176"/>
      <c r="D50" s="176"/>
      <c r="E50" s="176"/>
      <c r="F50" s="176"/>
      <c r="G50" s="176"/>
      <c r="H50" s="176"/>
      <c r="I50" s="176"/>
      <c r="J50" s="176"/>
      <c r="AZ50" s="175" t="str">
        <f>B50</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2" spans="2:52" x14ac:dyDescent="0.2">
      <c r="B52" s="176" t="s">
        <v>70</v>
      </c>
      <c r="C52" s="176"/>
      <c r="D52" s="176"/>
      <c r="E52" s="176"/>
      <c r="F52" s="176"/>
      <c r="G52" s="176"/>
      <c r="H52" s="176"/>
      <c r="I52" s="176"/>
      <c r="J52" s="176"/>
      <c r="AZ52" s="175" t="str">
        <f>B52</f>
        <v xml:space="preserve">        Vymezení některých pojmů</v>
      </c>
    </row>
    <row r="55" spans="2:52" x14ac:dyDescent="0.2">
      <c r="B55" s="176" t="s">
        <v>71</v>
      </c>
      <c r="C55" s="176"/>
      <c r="D55" s="176"/>
      <c r="E55" s="176"/>
      <c r="F55" s="176"/>
      <c r="G55" s="176"/>
      <c r="H55" s="176"/>
      <c r="I55" s="176"/>
      <c r="J55" s="176"/>
      <c r="AZ55" s="175" t="str">
        <f>B55</f>
        <v>Pro účely zpracování nabídkové ceny se jsou použity některé pojmy, pod kterými se rozumí:</v>
      </c>
    </row>
    <row r="56" spans="2:52" ht="38.25" x14ac:dyDescent="0.2">
      <c r="B56" s="176" t="s">
        <v>72</v>
      </c>
      <c r="C56" s="176"/>
      <c r="D56" s="176"/>
      <c r="E56" s="176"/>
      <c r="F56" s="176"/>
      <c r="G56" s="176"/>
      <c r="H56" s="176"/>
      <c r="I56" s="176"/>
      <c r="J56" s="176"/>
      <c r="AZ56" s="175" t="str">
        <f>B56</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7" spans="2:52" ht="38.25" x14ac:dyDescent="0.2">
      <c r="B57" s="176" t="s">
        <v>73</v>
      </c>
      <c r="C57" s="176"/>
      <c r="D57" s="176"/>
      <c r="E57" s="176"/>
      <c r="F57" s="176"/>
      <c r="G57" s="176"/>
      <c r="H57" s="176"/>
      <c r="I57" s="176"/>
      <c r="J57" s="176"/>
      <c r="AZ57" s="175" t="str">
        <f>B57</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8" spans="2:52" ht="51" x14ac:dyDescent="0.2">
      <c r="B58" s="176" t="s">
        <v>74</v>
      </c>
      <c r="C58" s="176"/>
      <c r="D58" s="176"/>
      <c r="E58" s="176"/>
      <c r="F58" s="176"/>
      <c r="G58" s="176"/>
      <c r="H58" s="176"/>
      <c r="I58" s="176"/>
      <c r="J58" s="176"/>
      <c r="AZ58" s="175" t="str">
        <f>B58</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9" spans="2:52" ht="76.5" x14ac:dyDescent="0.2">
      <c r="B59" s="176" t="s">
        <v>75</v>
      </c>
      <c r="C59" s="176"/>
      <c r="D59" s="176"/>
      <c r="E59" s="176"/>
      <c r="F59" s="176"/>
      <c r="G59" s="176"/>
      <c r="H59" s="176"/>
      <c r="I59" s="176"/>
      <c r="J59" s="176"/>
      <c r="AZ59" s="175" t="str">
        <f>B59</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0" spans="2:52" ht="51" x14ac:dyDescent="0.2">
      <c r="B60" s="176" t="s">
        <v>76</v>
      </c>
      <c r="C60" s="176"/>
      <c r="D60" s="176"/>
      <c r="E60" s="176"/>
      <c r="F60" s="176"/>
      <c r="G60" s="176"/>
      <c r="H60" s="176"/>
      <c r="I60" s="176"/>
      <c r="J60" s="176"/>
      <c r="AZ60" s="175" t="str">
        <f>B60</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2" spans="2:52" x14ac:dyDescent="0.2">
      <c r="B62" s="176" t="s">
        <v>77</v>
      </c>
      <c r="C62" s="176"/>
      <c r="D62" s="176"/>
      <c r="E62" s="176"/>
      <c r="F62" s="176"/>
      <c r="G62" s="176"/>
      <c r="H62" s="176"/>
      <c r="I62" s="176"/>
      <c r="J62" s="176"/>
      <c r="AZ62" s="175" t="str">
        <f>B62</f>
        <v xml:space="preserve">        Cenová soustava</v>
      </c>
    </row>
    <row r="64" spans="2:52" x14ac:dyDescent="0.2">
      <c r="B64" s="176" t="s">
        <v>78</v>
      </c>
      <c r="C64" s="176"/>
      <c r="D64" s="176"/>
      <c r="E64" s="176"/>
      <c r="F64" s="176"/>
      <c r="G64" s="176"/>
      <c r="H64" s="176"/>
      <c r="I64" s="176"/>
      <c r="J64" s="176"/>
      <c r="AZ64" s="175" t="str">
        <f>B64</f>
        <v xml:space="preserve">        Použitá cenová soustava</v>
      </c>
    </row>
    <row r="65" spans="2:52" ht="38.25" x14ac:dyDescent="0.2">
      <c r="B65" s="176" t="s">
        <v>79</v>
      </c>
      <c r="C65" s="176"/>
      <c r="D65" s="176"/>
      <c r="E65" s="176"/>
      <c r="F65" s="176"/>
      <c r="G65" s="176"/>
      <c r="H65" s="176"/>
      <c r="I65" s="176"/>
      <c r="J65" s="176"/>
      <c r="AZ65" s="175" t="str">
        <f>B65</f>
        <v>Soupisy stavebních prací, dodávek a služeb jsou zpracovány s použitím cenové soustavy zpracované společností RTS, a.s.. Položky z cenové soustavy mají uveden odkaz na cenovou soustavu včetně označení příslušného ceníku.</v>
      </c>
    </row>
    <row r="67" spans="2:52" x14ac:dyDescent="0.2">
      <c r="B67" s="176" t="s">
        <v>80</v>
      </c>
      <c r="C67" s="176"/>
      <c r="D67" s="176"/>
      <c r="E67" s="176"/>
      <c r="F67" s="176"/>
      <c r="G67" s="176"/>
      <c r="H67" s="176"/>
      <c r="I67" s="176"/>
      <c r="J67" s="176"/>
      <c r="AZ67" s="175" t="str">
        <f>B67</f>
        <v xml:space="preserve">        Technické podmínky</v>
      </c>
    </row>
    <row r="68" spans="2:52" ht="38.25" x14ac:dyDescent="0.2">
      <c r="B68" s="176" t="s">
        <v>81</v>
      </c>
      <c r="C68" s="176"/>
      <c r="D68" s="176"/>
      <c r="E68" s="176"/>
      <c r="F68" s="176"/>
      <c r="G68" s="176"/>
      <c r="H68" s="176"/>
      <c r="I68" s="176"/>
      <c r="J68" s="176"/>
      <c r="AZ68" s="175" t="str">
        <f>B68</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0" spans="2:52" x14ac:dyDescent="0.2">
      <c r="B70" s="176" t="s">
        <v>82</v>
      </c>
      <c r="C70" s="176"/>
      <c r="D70" s="176"/>
      <c r="E70" s="176"/>
      <c r="F70" s="176"/>
      <c r="G70" s="176"/>
      <c r="H70" s="176"/>
      <c r="I70" s="176"/>
      <c r="J70" s="176"/>
      <c r="AZ70" s="175" t="str">
        <f>B70</f>
        <v>Individuální položky</v>
      </c>
    </row>
    <row r="71" spans="2:52" ht="38.25" x14ac:dyDescent="0.2">
      <c r="B71" s="176" t="s">
        <v>83</v>
      </c>
      <c r="C71" s="176"/>
      <c r="D71" s="176"/>
      <c r="E71" s="176"/>
      <c r="F71" s="176"/>
      <c r="G71" s="176"/>
      <c r="H71" s="176"/>
      <c r="I71" s="176"/>
      <c r="J71" s="176"/>
      <c r="AZ71" s="175" t="str">
        <f>B71</f>
        <v>Položky soupisu prací, které cenová soustava neobsahuje, jsou označeny popisem „vlastní“. Pro tyto položky jsou cenové a technické podmínky definovány jejich popisem, případně odkazem na konkrétní část příslušné dokumentace.</v>
      </c>
    </row>
    <row r="73" spans="2:52" x14ac:dyDescent="0.2">
      <c r="B73" s="176" t="s">
        <v>84</v>
      </c>
      <c r="C73" s="176"/>
      <c r="D73" s="176"/>
      <c r="E73" s="176"/>
      <c r="F73" s="176"/>
      <c r="G73" s="176"/>
      <c r="H73" s="176"/>
      <c r="I73" s="176"/>
      <c r="J73" s="176"/>
      <c r="AZ73" s="175" t="str">
        <f>B73</f>
        <v xml:space="preserve">        Závaznost a změna soupisu</v>
      </c>
    </row>
    <row r="75" spans="2:52" x14ac:dyDescent="0.2">
      <c r="B75" s="176" t="s">
        <v>85</v>
      </c>
      <c r="C75" s="176"/>
      <c r="D75" s="176"/>
      <c r="E75" s="176"/>
      <c r="F75" s="176"/>
      <c r="G75" s="176"/>
      <c r="H75" s="176"/>
      <c r="I75" s="176"/>
      <c r="J75" s="176"/>
      <c r="AZ75" s="175" t="str">
        <f>B75</f>
        <v xml:space="preserve">        Závaznost soupisu</v>
      </c>
    </row>
    <row r="76" spans="2:52" ht="38.25" x14ac:dyDescent="0.2">
      <c r="B76" s="176" t="s">
        <v>86</v>
      </c>
      <c r="C76" s="176"/>
      <c r="D76" s="176"/>
      <c r="E76" s="176"/>
      <c r="F76" s="176"/>
      <c r="G76" s="176"/>
      <c r="H76" s="176"/>
      <c r="I76" s="176"/>
      <c r="J76" s="176"/>
      <c r="AZ76" s="175" t="str">
        <f>B76</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8" spans="2:52" x14ac:dyDescent="0.2">
      <c r="B78" s="176" t="s">
        <v>87</v>
      </c>
      <c r="C78" s="176"/>
      <c r="D78" s="176"/>
      <c r="E78" s="176"/>
      <c r="F78" s="176"/>
      <c r="G78" s="176"/>
      <c r="H78" s="176"/>
      <c r="I78" s="176"/>
      <c r="J78" s="176"/>
      <c r="AZ78" s="175" t="str">
        <f>B78</f>
        <v xml:space="preserve">        Zvláštní podmínky pro stanovení nabídkové ceny</v>
      </c>
    </row>
    <row r="80" spans="2:52" x14ac:dyDescent="0.2">
      <c r="B80" s="176" t="s">
        <v>88</v>
      </c>
      <c r="C80" s="176"/>
      <c r="D80" s="176"/>
      <c r="E80" s="176"/>
      <c r="F80" s="176"/>
      <c r="G80" s="176"/>
      <c r="H80" s="176"/>
      <c r="I80" s="176"/>
      <c r="J80" s="176"/>
      <c r="AZ80" s="175" t="str">
        <f>B80</f>
        <v xml:space="preserve">        Přeprava vybouraných hmot, suti a vytěžené zeminy</v>
      </c>
    </row>
    <row r="81" spans="2:52" ht="76.5" x14ac:dyDescent="0.2">
      <c r="B81" s="176" t="s">
        <v>89</v>
      </c>
      <c r="C81" s="176"/>
      <c r="D81" s="176"/>
      <c r="E81" s="176"/>
      <c r="F81" s="176"/>
      <c r="G81" s="176"/>
      <c r="H81" s="176"/>
      <c r="I81" s="176"/>
      <c r="J81" s="176"/>
      <c r="AZ81" s="175" t="str">
        <f>B81</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3" spans="2:52" x14ac:dyDescent="0.2">
      <c r="B83" s="176" t="s">
        <v>90</v>
      </c>
      <c r="C83" s="176"/>
      <c r="D83" s="176"/>
      <c r="E83" s="176"/>
      <c r="F83" s="176"/>
      <c r="G83" s="176"/>
      <c r="H83" s="176"/>
      <c r="I83" s="176"/>
      <c r="J83" s="176"/>
      <c r="AZ83" s="175" t="str">
        <f>B83</f>
        <v xml:space="preserve">        Vnitrostaveništní přesun stavebního materiálu</v>
      </c>
    </row>
    <row r="84" spans="2:52" ht="51" x14ac:dyDescent="0.2">
      <c r="B84" s="176" t="s">
        <v>91</v>
      </c>
      <c r="C84" s="176"/>
      <c r="D84" s="176"/>
      <c r="E84" s="176"/>
      <c r="F84" s="176"/>
      <c r="G84" s="176"/>
      <c r="H84" s="176"/>
      <c r="I84" s="176"/>
      <c r="J84" s="176"/>
      <c r="AZ84" s="175" t="str">
        <f>B84</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5" spans="2:52" ht="51" x14ac:dyDescent="0.2">
      <c r="B85" s="176" t="s">
        <v>92</v>
      </c>
      <c r="C85" s="176"/>
      <c r="D85" s="176"/>
      <c r="E85" s="176"/>
      <c r="F85" s="176"/>
      <c r="G85" s="176"/>
      <c r="H85" s="176"/>
      <c r="I85" s="176"/>
      <c r="J85" s="176"/>
      <c r="AZ85" s="175" t="str">
        <f>B85</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7" spans="2:52" x14ac:dyDescent="0.2">
      <c r="B87" s="176" t="s">
        <v>93</v>
      </c>
      <c r="C87" s="176"/>
      <c r="D87" s="176"/>
      <c r="E87" s="176"/>
      <c r="F87" s="176"/>
      <c r="G87" s="176"/>
      <c r="H87" s="176"/>
      <c r="I87" s="176"/>
      <c r="J87" s="176"/>
      <c r="AZ87" s="175" t="str">
        <f>B87</f>
        <v xml:space="preserve">        Příplatky za ztížené podmínky prací</v>
      </c>
    </row>
    <row r="88" spans="2:52" ht="25.5" x14ac:dyDescent="0.2">
      <c r="B88" s="176" t="s">
        <v>94</v>
      </c>
      <c r="C88" s="176"/>
      <c r="D88" s="176"/>
      <c r="E88" s="176"/>
      <c r="F88" s="176"/>
      <c r="G88" s="176"/>
      <c r="H88" s="176"/>
      <c r="I88" s="176"/>
      <c r="J88" s="176"/>
      <c r="AZ88" s="175" t="str">
        <f>B88</f>
        <v>Pokud soupis položku příplatku za ztížené podmínky obsahuje, je dodavatel povinen ji ocenit bez ohledu na to, že tento příplatek dodavatel standardně neuplatňuje.</v>
      </c>
    </row>
    <row r="90" spans="2:52" x14ac:dyDescent="0.2">
      <c r="B90" s="176" t="s">
        <v>95</v>
      </c>
      <c r="C90" s="176"/>
      <c r="D90" s="176"/>
      <c r="E90" s="176"/>
      <c r="F90" s="176"/>
      <c r="G90" s="176"/>
      <c r="H90" s="176"/>
      <c r="I90" s="176"/>
      <c r="J90" s="176"/>
      <c r="AZ90" s="175" t="str">
        <f>B90</f>
        <v xml:space="preserve">        Vedlejší a ostatní náklady</v>
      </c>
    </row>
    <row r="91" spans="2:52" ht="25.5" x14ac:dyDescent="0.2">
      <c r="B91" s="176" t="s">
        <v>96</v>
      </c>
      <c r="C91" s="176"/>
      <c r="D91" s="176"/>
      <c r="E91" s="176"/>
      <c r="F91" s="176"/>
      <c r="G91" s="176"/>
      <c r="H91" s="176"/>
      <c r="I91" s="176"/>
      <c r="J91" s="176"/>
      <c r="AZ91" s="175" t="str">
        <f>B91</f>
        <v>Tyto náklady jsou popsány v samostatném soupisu stavebních prací, dodávek a služeb s tím, že dodavatel je povinen v rámci těchto nákladů ocenit všechny definované náklady souhrnně pro celou stavbu.</v>
      </c>
    </row>
    <row r="95" spans="2:52" x14ac:dyDescent="0.2">
      <c r="B95" s="176" t="s">
        <v>97</v>
      </c>
      <c r="C95" s="176"/>
      <c r="D95" s="176"/>
      <c r="E95" s="176"/>
      <c r="F95" s="176"/>
      <c r="G95" s="176"/>
      <c r="H95" s="176"/>
      <c r="I95" s="176"/>
      <c r="J95" s="176"/>
      <c r="AZ95" s="175" t="str">
        <f>B95</f>
        <v>2. SPECIFICKÉ PODMÍNKY PRO ZPRACOVÁNÍ NABÍDKOVÉ CENY</v>
      </c>
    </row>
    <row r="97" spans="2:52" x14ac:dyDescent="0.2">
      <c r="B97" s="176" t="s">
        <v>98</v>
      </c>
      <c r="C97" s="176"/>
      <c r="D97" s="176"/>
      <c r="E97" s="176"/>
      <c r="F97" s="176"/>
      <c r="G97" s="176"/>
      <c r="H97" s="176"/>
      <c r="I97" s="176"/>
      <c r="J97" s="176"/>
      <c r="AZ97" s="175" t="str">
        <f>B97</f>
        <v>Zde doplní zpracovatel soupisu  případná specifika týkající se konkrétní zakázky.</v>
      </c>
    </row>
    <row r="100" spans="2:52" x14ac:dyDescent="0.2">
      <c r="B100" s="176" t="s">
        <v>99</v>
      </c>
      <c r="C100" s="176"/>
      <c r="D100" s="176"/>
      <c r="E100" s="176"/>
      <c r="F100" s="176"/>
      <c r="G100" s="176"/>
      <c r="H100" s="176"/>
      <c r="I100" s="176"/>
      <c r="J100" s="176"/>
      <c r="AZ100" s="175" t="str">
        <f>B100</f>
        <v>3. ELEKTRONICKÁ PODOBA SOUPISU</v>
      </c>
    </row>
    <row r="102" spans="2:52" x14ac:dyDescent="0.2">
      <c r="B102" s="176" t="s">
        <v>100</v>
      </c>
      <c r="C102" s="176"/>
      <c r="D102" s="176"/>
      <c r="E102" s="176"/>
      <c r="F102" s="176"/>
      <c r="G102" s="176"/>
      <c r="H102" s="176"/>
      <c r="I102" s="176"/>
      <c r="J102" s="176"/>
      <c r="AZ102" s="175" t="str">
        <f>B102</f>
        <v xml:space="preserve">        Elektronická podoba soupisu</v>
      </c>
    </row>
    <row r="103" spans="2:52" ht="25.5" x14ac:dyDescent="0.2">
      <c r="B103" s="176" t="s">
        <v>101</v>
      </c>
      <c r="C103" s="176"/>
      <c r="D103" s="176"/>
      <c r="E103" s="176"/>
      <c r="F103" s="176"/>
      <c r="G103" s="176"/>
      <c r="H103" s="176"/>
      <c r="I103" s="176"/>
      <c r="J103" s="176"/>
      <c r="AZ103" s="175" t="str">
        <f>B103</f>
        <v>V souladu se zákonem jsou předložené soupisy zpracovány i v elektronické podobě.  Elektronickou podobou soupisu stavebních prací, dodávek a služeb je formát MS EXCEL.</v>
      </c>
    </row>
    <row r="104" spans="2:52" x14ac:dyDescent="0.2">
      <c r="B104" s="176" t="s">
        <v>102</v>
      </c>
      <c r="C104" s="176"/>
      <c r="D104" s="176"/>
      <c r="E104" s="176"/>
      <c r="F104" s="176"/>
      <c r="G104" s="176"/>
      <c r="H104" s="176"/>
      <c r="I104" s="176"/>
      <c r="J104" s="176"/>
      <c r="AZ104" s="175" t="str">
        <f>B104</f>
        <v>Popis formátu soupisu odpovídá svou strukturou vzorovému soupisu volně dostupnému na internetové adrese:</v>
      </c>
    </row>
    <row r="106" spans="2:52" x14ac:dyDescent="0.2">
      <c r="B106" s="176" t="s">
        <v>103</v>
      </c>
      <c r="C106" s="176"/>
      <c r="D106" s="176"/>
      <c r="E106" s="176"/>
      <c r="F106" s="176"/>
      <c r="G106" s="176"/>
      <c r="H106" s="176"/>
      <c r="I106" s="176"/>
      <c r="J106" s="176"/>
      <c r="AZ106" s="175" t="str">
        <f>B106</f>
        <v>www.stavebnionline.cz/soupis</v>
      </c>
    </row>
    <row r="108" spans="2:52" x14ac:dyDescent="0.2">
      <c r="B108" s="176" t="s">
        <v>104</v>
      </c>
      <c r="C108" s="176"/>
      <c r="D108" s="176"/>
      <c r="E108" s="176"/>
      <c r="F108" s="176"/>
      <c r="G108" s="176"/>
      <c r="H108" s="176"/>
      <c r="I108" s="176"/>
      <c r="J108" s="176"/>
      <c r="AZ108" s="175" t="str">
        <f>B108</f>
        <v xml:space="preserve">        Zpracování elektronické podoby soupisu</v>
      </c>
    </row>
    <row r="109" spans="2:52" ht="51" x14ac:dyDescent="0.2">
      <c r="B109" s="176" t="s">
        <v>105</v>
      </c>
      <c r="C109" s="176"/>
      <c r="D109" s="176"/>
      <c r="E109" s="176"/>
      <c r="F109" s="176"/>
      <c r="G109" s="176"/>
      <c r="H109" s="176"/>
      <c r="I109" s="176"/>
      <c r="J109" s="176"/>
      <c r="AZ109" s="175" t="str">
        <f>B109</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1" spans="2:52" x14ac:dyDescent="0.2">
      <c r="B111" s="176" t="s">
        <v>106</v>
      </c>
      <c r="C111" s="176"/>
      <c r="D111" s="176"/>
      <c r="E111" s="176"/>
      <c r="F111" s="176"/>
      <c r="G111" s="176"/>
      <c r="H111" s="176"/>
      <c r="I111" s="176"/>
      <c r="J111" s="176"/>
      <c r="AZ111" s="175" t="str">
        <f>B111</f>
        <v xml:space="preserve">        Jiný formát soupisu</v>
      </c>
    </row>
    <row r="112" spans="2:52" ht="38.25" x14ac:dyDescent="0.2">
      <c r="B112" s="176" t="s">
        <v>107</v>
      </c>
      <c r="C112" s="176"/>
      <c r="D112" s="176"/>
      <c r="E112" s="176"/>
      <c r="F112" s="176"/>
      <c r="G112" s="176"/>
      <c r="H112" s="176"/>
      <c r="I112" s="176"/>
      <c r="J112" s="176"/>
      <c r="AZ112" s="175" t="str">
        <f>B112</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4" spans="1:52" x14ac:dyDescent="0.2">
      <c r="B114" s="176" t="s">
        <v>108</v>
      </c>
      <c r="C114" s="176"/>
      <c r="D114" s="176"/>
      <c r="E114" s="176"/>
      <c r="F114" s="176"/>
      <c r="G114" s="176"/>
      <c r="H114" s="176"/>
      <c r="I114" s="176"/>
      <c r="J114" s="176"/>
      <c r="AZ114" s="175" t="str">
        <f>B114</f>
        <v xml:space="preserve">        Závěrečné ustanovení</v>
      </c>
    </row>
    <row r="115" spans="1:52" x14ac:dyDescent="0.2">
      <c r="B115" s="176" t="s">
        <v>109</v>
      </c>
      <c r="C115" s="176"/>
      <c r="D115" s="176"/>
      <c r="E115" s="176"/>
      <c r="F115" s="176"/>
      <c r="G115" s="176"/>
      <c r="H115" s="176"/>
      <c r="I115" s="176"/>
      <c r="J115" s="176"/>
      <c r="AZ115" s="175" t="str">
        <f>B115</f>
        <v>Ostatní podmínky vztahující se ke zpracování nabídkové ceny jsou uvedeny v zadávací dokumentaci.</v>
      </c>
    </row>
    <row r="118" spans="1:52" ht="15.75" x14ac:dyDescent="0.25">
      <c r="B118" s="177" t="s">
        <v>110</v>
      </c>
    </row>
    <row r="120" spans="1:52" ht="25.5" customHeight="1" x14ac:dyDescent="0.2">
      <c r="A120" s="179"/>
      <c r="B120" s="182" t="s">
        <v>18</v>
      </c>
      <c r="C120" s="183"/>
      <c r="D120" s="183" t="s">
        <v>6</v>
      </c>
      <c r="E120" s="183"/>
      <c r="F120" s="183"/>
      <c r="G120" s="184"/>
      <c r="H120" s="184"/>
      <c r="I120" s="184" t="s">
        <v>31</v>
      </c>
      <c r="J120" s="185" t="s">
        <v>0</v>
      </c>
    </row>
    <row r="121" spans="1:52" ht="25.5" customHeight="1" x14ac:dyDescent="0.2">
      <c r="A121" s="180">
        <v>0</v>
      </c>
      <c r="B121" s="186" t="s">
        <v>43</v>
      </c>
      <c r="C121" s="187"/>
      <c r="D121" s="188" t="s">
        <v>111</v>
      </c>
      <c r="E121" s="188"/>
      <c r="F121" s="189"/>
      <c r="G121" s="193"/>
      <c r="H121" s="193"/>
      <c r="I121" s="193">
        <f>'SO 06 001 Pol'!G8</f>
        <v>0</v>
      </c>
      <c r="J121" s="194" t="str">
        <f>IF(CenaCelkemUzivDily=0,"",I121/CenaCelkemUzivDily*100)</f>
        <v/>
      </c>
    </row>
    <row r="122" spans="1:52" ht="25.5" customHeight="1" x14ac:dyDescent="0.2">
      <c r="A122" s="181"/>
      <c r="B122" s="190" t="s">
        <v>1</v>
      </c>
      <c r="C122" s="191"/>
      <c r="D122" s="191"/>
      <c r="E122" s="191"/>
      <c r="F122" s="192"/>
      <c r="G122" s="195"/>
      <c r="H122" s="195"/>
      <c r="I122" s="195">
        <f>SUMIF(A121:A121,"=0",I121:I121)</f>
        <v>0</v>
      </c>
      <c r="J122" s="196">
        <f>SUMIF(A121:A121,"=0",J121:J121)</f>
        <v>0</v>
      </c>
    </row>
    <row r="123" spans="1:52" x14ac:dyDescent="0.2">
      <c r="G123" s="135"/>
      <c r="H123" s="135"/>
      <c r="I123" s="135"/>
      <c r="J123" s="135"/>
    </row>
    <row r="124" spans="1:52" x14ac:dyDescent="0.2">
      <c r="G124" s="135"/>
      <c r="H124" s="135"/>
      <c r="I124" s="135"/>
      <c r="J124" s="135"/>
    </row>
    <row r="125" spans="1:52" x14ac:dyDescent="0.2">
      <c r="G125" s="135"/>
      <c r="H125" s="135"/>
      <c r="I125" s="135"/>
      <c r="J125" s="135"/>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0">
    <mergeCell ref="B112:J112"/>
    <mergeCell ref="B114:J114"/>
    <mergeCell ref="B115:J115"/>
    <mergeCell ref="D121:F121"/>
    <mergeCell ref="B104:J104"/>
    <mergeCell ref="B106:J106"/>
    <mergeCell ref="B108:J108"/>
    <mergeCell ref="B109:J109"/>
    <mergeCell ref="B111:J111"/>
    <mergeCell ref="B95:J95"/>
    <mergeCell ref="B97:J97"/>
    <mergeCell ref="B100:J100"/>
    <mergeCell ref="B102:J102"/>
    <mergeCell ref="B103:J103"/>
    <mergeCell ref="B85:J85"/>
    <mergeCell ref="B87:J87"/>
    <mergeCell ref="B88:J88"/>
    <mergeCell ref="B90:J90"/>
    <mergeCell ref="B91:J91"/>
    <mergeCell ref="B78:J78"/>
    <mergeCell ref="B80:J80"/>
    <mergeCell ref="B81:J81"/>
    <mergeCell ref="B83:J83"/>
    <mergeCell ref="B84:J84"/>
    <mergeCell ref="B70:J70"/>
    <mergeCell ref="B71:J71"/>
    <mergeCell ref="B73:J73"/>
    <mergeCell ref="B75:J75"/>
    <mergeCell ref="B76:J76"/>
    <mergeCell ref="B62:J62"/>
    <mergeCell ref="B64:J64"/>
    <mergeCell ref="B65:J65"/>
    <mergeCell ref="B67:J67"/>
    <mergeCell ref="B68:J68"/>
    <mergeCell ref="B56:J56"/>
    <mergeCell ref="B57:J57"/>
    <mergeCell ref="B58:J58"/>
    <mergeCell ref="B59:J59"/>
    <mergeCell ref="B60:J60"/>
    <mergeCell ref="B47:J47"/>
    <mergeCell ref="B49:J49"/>
    <mergeCell ref="B50:J50"/>
    <mergeCell ref="B52:J52"/>
    <mergeCell ref="B55:J55"/>
    <mergeCell ref="C39:E39"/>
    <mergeCell ref="C40:E40"/>
    <mergeCell ref="C41:E41"/>
    <mergeCell ref="B42:E42"/>
    <mergeCell ref="B45:J45"/>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5"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7</v>
      </c>
      <c r="B1" s="100"/>
      <c r="C1" s="101"/>
      <c r="D1" s="100"/>
      <c r="E1" s="100"/>
      <c r="F1" s="100"/>
      <c r="G1" s="100"/>
    </row>
    <row r="2" spans="1:7" ht="24.95" customHeight="1" x14ac:dyDescent="0.2">
      <c r="A2" s="49" t="s">
        <v>8</v>
      </c>
      <c r="B2" s="48"/>
      <c r="C2" s="102"/>
      <c r="D2" s="102"/>
      <c r="E2" s="102"/>
      <c r="F2" s="102"/>
      <c r="G2" s="103"/>
    </row>
    <row r="3" spans="1:7" ht="24.95" customHeight="1" x14ac:dyDescent="0.2">
      <c r="A3" s="49" t="s">
        <v>9</v>
      </c>
      <c r="B3" s="48"/>
      <c r="C3" s="102"/>
      <c r="D3" s="102"/>
      <c r="E3" s="102"/>
      <c r="F3" s="102"/>
      <c r="G3" s="103"/>
    </row>
    <row r="4" spans="1:7" ht="24.95" customHeight="1" x14ac:dyDescent="0.2">
      <c r="A4" s="49" t="s">
        <v>10</v>
      </c>
      <c r="B4" s="48"/>
      <c r="C4" s="102"/>
      <c r="D4" s="102"/>
      <c r="E4" s="102"/>
      <c r="F4" s="102"/>
      <c r="G4" s="103"/>
    </row>
    <row r="5" spans="1:7"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BDEBD-AE7D-474D-99ED-C1EB456914E4}">
  <sheetPr>
    <outlinePr summaryBelow="0"/>
  </sheetPr>
  <dimension ref="A1:BH5000"/>
  <sheetViews>
    <sheetView workbookViewId="0">
      <pane ySplit="7" topLeftCell="A29" activePane="bottomLeft" state="frozen"/>
      <selection pane="bottomLeft" sqref="A1:G1"/>
    </sheetView>
  </sheetViews>
  <sheetFormatPr defaultRowHeight="12.75" outlineLevelRow="1" x14ac:dyDescent="0.2"/>
  <cols>
    <col min="1" max="1" width="3.42578125" customWidth="1"/>
    <col min="2" max="2" width="9.7109375" style="178" customWidth="1"/>
    <col min="3" max="3" width="38.28515625" style="178" customWidth="1"/>
    <col min="4" max="4" width="4.85546875" customWidth="1"/>
    <col min="5" max="5" width="10.5703125" customWidth="1"/>
    <col min="6" max="6" width="9.85546875" customWidth="1"/>
    <col min="7" max="7" width="12.7109375" customWidth="1"/>
    <col min="8" max="41" width="0" hidden="1" customWidth="1"/>
    <col min="53" max="53" width="73.7109375" customWidth="1"/>
  </cols>
  <sheetData>
    <row r="1" spans="1:60" ht="15.75" customHeight="1" x14ac:dyDescent="0.25">
      <c r="A1" s="197" t="s">
        <v>7</v>
      </c>
      <c r="B1" s="197"/>
      <c r="C1" s="197"/>
      <c r="D1" s="197"/>
      <c r="E1" s="197"/>
      <c r="F1" s="197"/>
      <c r="G1" s="197"/>
      <c r="H1" s="212"/>
      <c r="I1" s="212"/>
      <c r="AG1" t="s">
        <v>112</v>
      </c>
    </row>
    <row r="2" spans="1:60" ht="24.95" customHeight="1" x14ac:dyDescent="0.2">
      <c r="A2" s="198" t="s">
        <v>8</v>
      </c>
      <c r="B2" s="48" t="s">
        <v>49</v>
      </c>
      <c r="C2" s="201" t="s">
        <v>50</v>
      </c>
      <c r="D2" s="199"/>
      <c r="E2" s="199"/>
      <c r="F2" s="199"/>
      <c r="G2" s="200"/>
      <c r="H2" s="212"/>
      <c r="I2" s="212"/>
      <c r="AG2" t="s">
        <v>113</v>
      </c>
    </row>
    <row r="3" spans="1:60" ht="24.95" customHeight="1" x14ac:dyDescent="0.2">
      <c r="A3" s="198" t="s">
        <v>9</v>
      </c>
      <c r="B3" s="48" t="s">
        <v>45</v>
      </c>
      <c r="C3" s="201" t="s">
        <v>46</v>
      </c>
      <c r="D3" s="199"/>
      <c r="E3" s="199"/>
      <c r="F3" s="199"/>
      <c r="G3" s="200"/>
      <c r="H3" s="212"/>
      <c r="I3" s="212"/>
      <c r="AC3" s="178" t="s">
        <v>113</v>
      </c>
      <c r="AG3" t="s">
        <v>114</v>
      </c>
    </row>
    <row r="4" spans="1:60" ht="24.95" customHeight="1" x14ac:dyDescent="0.2">
      <c r="A4" s="202" t="s">
        <v>10</v>
      </c>
      <c r="B4" s="203" t="s">
        <v>43</v>
      </c>
      <c r="C4" s="204" t="s">
        <v>44</v>
      </c>
      <c r="D4" s="205"/>
      <c r="E4" s="205"/>
      <c r="F4" s="205"/>
      <c r="G4" s="206"/>
      <c r="H4" s="212"/>
      <c r="I4" s="212"/>
      <c r="AG4" t="s">
        <v>115</v>
      </c>
    </row>
    <row r="5" spans="1:60" x14ac:dyDescent="0.2">
      <c r="D5" s="10"/>
      <c r="H5" s="212"/>
      <c r="I5" s="212"/>
    </row>
    <row r="6" spans="1:60" ht="38.25" x14ac:dyDescent="0.2">
      <c r="A6" s="208" t="s">
        <v>116</v>
      </c>
      <c r="B6" s="210" t="s">
        <v>117</v>
      </c>
      <c r="C6" s="210" t="s">
        <v>118</v>
      </c>
      <c r="D6" s="209" t="s">
        <v>119</v>
      </c>
      <c r="E6" s="208" t="s">
        <v>120</v>
      </c>
      <c r="F6" s="207" t="s">
        <v>121</v>
      </c>
      <c r="G6" s="208" t="s">
        <v>31</v>
      </c>
      <c r="H6" s="213" t="s">
        <v>32</v>
      </c>
      <c r="I6" s="213" t="s">
        <v>122</v>
      </c>
      <c r="J6" s="211" t="s">
        <v>33</v>
      </c>
      <c r="K6" s="211" t="s">
        <v>123</v>
      </c>
      <c r="L6" s="211" t="s">
        <v>124</v>
      </c>
      <c r="M6" s="211" t="s">
        <v>125</v>
      </c>
      <c r="N6" s="211" t="s">
        <v>126</v>
      </c>
      <c r="O6" s="211" t="s">
        <v>127</v>
      </c>
      <c r="P6" s="211" t="s">
        <v>128</v>
      </c>
      <c r="Q6" s="211" t="s">
        <v>129</v>
      </c>
      <c r="R6" s="211" t="s">
        <v>130</v>
      </c>
      <c r="S6" s="211" t="s">
        <v>131</v>
      </c>
      <c r="T6" s="211" t="s">
        <v>132</v>
      </c>
      <c r="U6" s="211" t="s">
        <v>133</v>
      </c>
      <c r="V6" s="211" t="s">
        <v>134</v>
      </c>
      <c r="W6" s="211" t="s">
        <v>135</v>
      </c>
      <c r="X6" s="211" t="s">
        <v>136</v>
      </c>
    </row>
    <row r="7" spans="1:60" hidden="1" x14ac:dyDescent="0.2">
      <c r="A7" s="3"/>
      <c r="B7" s="4"/>
      <c r="C7" s="4"/>
      <c r="D7" s="6"/>
      <c r="E7" s="214"/>
      <c r="F7" s="215"/>
      <c r="G7" s="215"/>
      <c r="H7" s="216"/>
      <c r="I7" s="216"/>
      <c r="J7" s="215"/>
      <c r="K7" s="215"/>
      <c r="L7" s="215"/>
      <c r="M7" s="215"/>
      <c r="N7" s="215"/>
      <c r="O7" s="215"/>
      <c r="P7" s="215"/>
      <c r="Q7" s="215"/>
      <c r="R7" s="215"/>
      <c r="S7" s="215"/>
      <c r="T7" s="215"/>
      <c r="U7" s="215"/>
      <c r="V7" s="215"/>
      <c r="W7" s="215"/>
      <c r="X7" s="215"/>
    </row>
    <row r="8" spans="1:60" x14ac:dyDescent="0.2">
      <c r="A8" s="239" t="s">
        <v>137</v>
      </c>
      <c r="B8" s="240" t="s">
        <v>43</v>
      </c>
      <c r="C8" s="262" t="s">
        <v>111</v>
      </c>
      <c r="D8" s="241"/>
      <c r="E8" s="242"/>
      <c r="F8" s="243"/>
      <c r="G8" s="244">
        <f>SUM(AF9:AF49)</f>
        <v>0</v>
      </c>
      <c r="H8" s="237"/>
      <c r="I8" s="238">
        <f>SUM(Y9:Y49)</f>
        <v>0</v>
      </c>
      <c r="J8" s="236"/>
      <c r="K8" s="236">
        <f>SUM(Z9:Z49)</f>
        <v>0</v>
      </c>
      <c r="L8" s="236"/>
      <c r="M8" s="236">
        <f>SUM(AA9:AA49)</f>
        <v>0</v>
      </c>
      <c r="N8" s="236"/>
      <c r="O8" s="236">
        <f>SUM(AB9:AB49)</f>
        <v>0</v>
      </c>
      <c r="P8" s="236"/>
      <c r="Q8" s="236">
        <f>SUM(AC9:AC49)</f>
        <v>0</v>
      </c>
      <c r="R8" s="236"/>
      <c r="S8" s="236"/>
      <c r="T8" s="236"/>
      <c r="U8" s="236"/>
      <c r="V8" s="236">
        <f>SUM(AD9:AD49)</f>
        <v>0</v>
      </c>
      <c r="W8" s="236"/>
      <c r="X8" s="236"/>
      <c r="AG8" t="s">
        <v>138</v>
      </c>
    </row>
    <row r="9" spans="1:60" outlineLevel="1" x14ac:dyDescent="0.2">
      <c r="A9" s="245">
        <v>1</v>
      </c>
      <c r="B9" s="246" t="s">
        <v>139</v>
      </c>
      <c r="C9" s="263" t="s">
        <v>140</v>
      </c>
      <c r="D9" s="247" t="s">
        <v>141</v>
      </c>
      <c r="E9" s="248">
        <v>1</v>
      </c>
      <c r="F9" s="249"/>
      <c r="G9" s="250">
        <f>ROUND(E9*F9,2)</f>
        <v>0</v>
      </c>
      <c r="H9" s="251"/>
      <c r="I9" s="235">
        <f>ROUND(E9*H9,2)</f>
        <v>0</v>
      </c>
      <c r="J9" s="252"/>
      <c r="K9" s="233">
        <f>ROUND(E9*J9,2)</f>
        <v>0</v>
      </c>
      <c r="L9" s="233">
        <v>21</v>
      </c>
      <c r="M9" s="233">
        <f>G9*(1+L9/100)</f>
        <v>0</v>
      </c>
      <c r="N9" s="233">
        <v>0</v>
      </c>
      <c r="O9" s="233">
        <f>ROUND(E9*N9,2)</f>
        <v>0</v>
      </c>
      <c r="P9" s="233">
        <v>0</v>
      </c>
      <c r="Q9" s="233">
        <f>ROUND(E9*P9,2)</f>
        <v>0</v>
      </c>
      <c r="R9" s="233"/>
      <c r="S9" s="233" t="s">
        <v>142</v>
      </c>
      <c r="T9" s="233" t="s">
        <v>143</v>
      </c>
      <c r="U9" s="233">
        <v>0</v>
      </c>
      <c r="V9" s="233">
        <f>ROUND(E9*U9,2)</f>
        <v>0</v>
      </c>
      <c r="W9" s="233"/>
      <c r="X9" s="233" t="s">
        <v>144</v>
      </c>
      <c r="Y9" s="253">
        <f>I9</f>
        <v>0</v>
      </c>
      <c r="Z9" s="253">
        <f>K9</f>
        <v>0</v>
      </c>
      <c r="AA9" s="253">
        <f>M9</f>
        <v>0</v>
      </c>
      <c r="AB9" s="253">
        <f>O9</f>
        <v>0</v>
      </c>
      <c r="AC9" s="253">
        <f>Q9</f>
        <v>0</v>
      </c>
      <c r="AD9" s="253">
        <f>V9</f>
        <v>0</v>
      </c>
      <c r="AE9" s="254"/>
      <c r="AF9" s="253">
        <f>G9</f>
        <v>0</v>
      </c>
      <c r="AG9" s="254" t="s">
        <v>145</v>
      </c>
      <c r="AH9" s="254"/>
      <c r="AI9" s="254"/>
      <c r="AJ9" s="254"/>
      <c r="AK9" s="254"/>
      <c r="AL9" s="254"/>
      <c r="AM9" s="254"/>
      <c r="AN9" s="254"/>
      <c r="AO9" s="254"/>
      <c r="AP9" s="254"/>
      <c r="AQ9" s="254"/>
      <c r="AR9" s="254"/>
      <c r="AS9" s="254"/>
      <c r="AT9" s="254"/>
      <c r="AU9" s="254"/>
      <c r="AV9" s="254"/>
      <c r="AW9" s="254"/>
      <c r="AX9" s="254"/>
      <c r="AY9" s="254"/>
      <c r="AZ9" s="254"/>
      <c r="BA9" s="254"/>
      <c r="BB9" s="254"/>
      <c r="BC9" s="254"/>
      <c r="BD9" s="254"/>
      <c r="BE9" s="254"/>
      <c r="BF9" s="254"/>
      <c r="BG9" s="254"/>
      <c r="BH9" s="254"/>
    </row>
    <row r="10" spans="1:60" outlineLevel="1" x14ac:dyDescent="0.2">
      <c r="A10" s="231"/>
      <c r="B10" s="232"/>
      <c r="C10" s="264" t="s">
        <v>146</v>
      </c>
      <c r="D10" s="255"/>
      <c r="E10" s="255"/>
      <c r="F10" s="255"/>
      <c r="G10" s="255"/>
      <c r="H10" s="234"/>
      <c r="I10" s="235"/>
      <c r="J10" s="233"/>
      <c r="K10" s="233"/>
      <c r="L10" s="233"/>
      <c r="M10" s="233"/>
      <c r="N10" s="233"/>
      <c r="O10" s="233"/>
      <c r="P10" s="233"/>
      <c r="Q10" s="233"/>
      <c r="R10" s="233"/>
      <c r="S10" s="233"/>
      <c r="T10" s="233"/>
      <c r="U10" s="233"/>
      <c r="V10" s="233"/>
      <c r="W10" s="233"/>
      <c r="X10" s="233"/>
      <c r="Y10" s="254"/>
      <c r="Z10" s="254"/>
      <c r="AA10" s="254"/>
      <c r="AB10" s="254"/>
      <c r="AC10" s="254"/>
      <c r="AD10" s="254"/>
      <c r="AE10" s="254"/>
      <c r="AF10" s="254"/>
      <c r="AG10" s="254" t="s">
        <v>147</v>
      </c>
      <c r="AH10" s="254"/>
      <c r="AI10" s="254"/>
      <c r="AJ10" s="254"/>
      <c r="AK10" s="254"/>
      <c r="AL10" s="254"/>
      <c r="AM10" s="254"/>
      <c r="AN10" s="254"/>
      <c r="AO10" s="254"/>
      <c r="AP10" s="254"/>
      <c r="AQ10" s="254"/>
      <c r="AR10" s="254"/>
      <c r="AS10" s="254"/>
      <c r="AT10" s="254"/>
      <c r="AU10" s="254"/>
      <c r="AV10" s="254"/>
      <c r="AW10" s="254"/>
      <c r="AX10" s="254"/>
      <c r="AY10" s="254"/>
      <c r="AZ10" s="254"/>
      <c r="BA10" s="254"/>
      <c r="BB10" s="254"/>
      <c r="BC10" s="254"/>
      <c r="BD10" s="254"/>
      <c r="BE10" s="254"/>
      <c r="BF10" s="254"/>
      <c r="BG10" s="254"/>
      <c r="BH10" s="254"/>
    </row>
    <row r="11" spans="1:60" outlineLevel="1" x14ac:dyDescent="0.2">
      <c r="A11" s="245">
        <v>2</v>
      </c>
      <c r="B11" s="246" t="s">
        <v>148</v>
      </c>
      <c r="C11" s="263" t="s">
        <v>149</v>
      </c>
      <c r="D11" s="247" t="s">
        <v>150</v>
      </c>
      <c r="E11" s="248">
        <v>1</v>
      </c>
      <c r="F11" s="249"/>
      <c r="G11" s="250">
        <f>ROUND(E11*F11,2)</f>
        <v>0</v>
      </c>
      <c r="H11" s="251"/>
      <c r="I11" s="235">
        <f>ROUND(E11*H11,2)</f>
        <v>0</v>
      </c>
      <c r="J11" s="252"/>
      <c r="K11" s="233">
        <f>ROUND(E11*J11,2)</f>
        <v>0</v>
      </c>
      <c r="L11" s="233">
        <v>21</v>
      </c>
      <c r="M11" s="233">
        <f>G11*(1+L11/100)</f>
        <v>0</v>
      </c>
      <c r="N11" s="233">
        <v>0</v>
      </c>
      <c r="O11" s="233">
        <f>ROUND(E11*N11,2)</f>
        <v>0</v>
      </c>
      <c r="P11" s="233">
        <v>0</v>
      </c>
      <c r="Q11" s="233">
        <f>ROUND(E11*P11,2)</f>
        <v>0</v>
      </c>
      <c r="R11" s="233"/>
      <c r="S11" s="233" t="s">
        <v>142</v>
      </c>
      <c r="T11" s="233" t="s">
        <v>143</v>
      </c>
      <c r="U11" s="233">
        <v>0</v>
      </c>
      <c r="V11" s="233">
        <f>ROUND(E11*U11,2)</f>
        <v>0</v>
      </c>
      <c r="W11" s="233"/>
      <c r="X11" s="233" t="s">
        <v>151</v>
      </c>
      <c r="Y11" s="253">
        <f>I11</f>
        <v>0</v>
      </c>
      <c r="Z11" s="253">
        <f>K11</f>
        <v>0</v>
      </c>
      <c r="AA11" s="253">
        <f>M11</f>
        <v>0</v>
      </c>
      <c r="AB11" s="253">
        <f>O11</f>
        <v>0</v>
      </c>
      <c r="AC11" s="253">
        <f>Q11</f>
        <v>0</v>
      </c>
      <c r="AD11" s="253">
        <f>V11</f>
        <v>0</v>
      </c>
      <c r="AE11" s="254"/>
      <c r="AF11" s="253">
        <f>G11</f>
        <v>0</v>
      </c>
      <c r="AG11" s="254" t="s">
        <v>152</v>
      </c>
      <c r="AH11" s="254"/>
      <c r="AI11" s="254"/>
      <c r="AJ11" s="254"/>
      <c r="AK11" s="254"/>
      <c r="AL11" s="254"/>
      <c r="AM11" s="254"/>
      <c r="AN11" s="254"/>
      <c r="AO11" s="254"/>
      <c r="AP11" s="254"/>
      <c r="AQ11" s="254"/>
      <c r="AR11" s="254"/>
      <c r="AS11" s="254"/>
      <c r="AT11" s="254"/>
      <c r="AU11" s="254"/>
      <c r="AV11" s="254"/>
      <c r="AW11" s="254"/>
      <c r="AX11" s="254"/>
      <c r="AY11" s="254"/>
      <c r="AZ11" s="254"/>
      <c r="BA11" s="254"/>
      <c r="BB11" s="254"/>
      <c r="BC11" s="254"/>
      <c r="BD11" s="254"/>
      <c r="BE11" s="254"/>
      <c r="BF11" s="254"/>
      <c r="BG11" s="254"/>
      <c r="BH11" s="254"/>
    </row>
    <row r="12" spans="1:60" ht="22.5" outlineLevel="1" x14ac:dyDescent="0.2">
      <c r="A12" s="231"/>
      <c r="B12" s="232"/>
      <c r="C12" s="264" t="s">
        <v>153</v>
      </c>
      <c r="D12" s="255"/>
      <c r="E12" s="255"/>
      <c r="F12" s="255"/>
      <c r="G12" s="255"/>
      <c r="H12" s="234"/>
      <c r="I12" s="235"/>
      <c r="J12" s="233"/>
      <c r="K12" s="233"/>
      <c r="L12" s="233"/>
      <c r="M12" s="233"/>
      <c r="N12" s="233"/>
      <c r="O12" s="233"/>
      <c r="P12" s="233"/>
      <c r="Q12" s="233"/>
      <c r="R12" s="233"/>
      <c r="S12" s="233"/>
      <c r="T12" s="233"/>
      <c r="U12" s="233"/>
      <c r="V12" s="233"/>
      <c r="W12" s="233"/>
      <c r="X12" s="233"/>
      <c r="Y12" s="254"/>
      <c r="Z12" s="254"/>
      <c r="AA12" s="254"/>
      <c r="AB12" s="254"/>
      <c r="AC12" s="254"/>
      <c r="AD12" s="254"/>
      <c r="AE12" s="254"/>
      <c r="AF12" s="254"/>
      <c r="AG12" s="254" t="s">
        <v>147</v>
      </c>
      <c r="AH12" s="254"/>
      <c r="AI12" s="254"/>
      <c r="AJ12" s="254"/>
      <c r="AK12" s="254"/>
      <c r="AL12" s="254"/>
      <c r="AM12" s="254"/>
      <c r="AN12" s="254"/>
      <c r="AO12" s="254"/>
      <c r="AP12" s="254"/>
      <c r="AQ12" s="254"/>
      <c r="AR12" s="254"/>
      <c r="AS12" s="254"/>
      <c r="AT12" s="254"/>
      <c r="AU12" s="254"/>
      <c r="AV12" s="254"/>
      <c r="AW12" s="254"/>
      <c r="AX12" s="254"/>
      <c r="AY12" s="254"/>
      <c r="AZ12" s="254"/>
      <c r="BA12" s="256" t="str">
        <f>C12</f>
        <v>Dřevoobráběcí víceúčelový univerzální kombinovaný stroj – pila, frézka, hoblovka, protah . výkon motoru 2,2 – 3 KW</v>
      </c>
      <c r="BB12" s="254"/>
      <c r="BC12" s="254"/>
      <c r="BD12" s="254"/>
      <c r="BE12" s="254"/>
      <c r="BF12" s="254"/>
      <c r="BG12" s="254"/>
      <c r="BH12" s="254"/>
    </row>
    <row r="13" spans="1:60" ht="22.5" outlineLevel="1" x14ac:dyDescent="0.2">
      <c r="A13" s="245">
        <v>3</v>
      </c>
      <c r="B13" s="246" t="s">
        <v>154</v>
      </c>
      <c r="C13" s="263" t="s">
        <v>155</v>
      </c>
      <c r="D13" s="247" t="s">
        <v>150</v>
      </c>
      <c r="E13" s="248">
        <v>1</v>
      </c>
      <c r="F13" s="249"/>
      <c r="G13" s="250">
        <f>ROUND(E13*F13,2)</f>
        <v>0</v>
      </c>
      <c r="H13" s="251"/>
      <c r="I13" s="235">
        <f>ROUND(E13*H13,2)</f>
        <v>0</v>
      </c>
      <c r="J13" s="252"/>
      <c r="K13" s="233">
        <f>ROUND(E13*J13,2)</f>
        <v>0</v>
      </c>
      <c r="L13" s="233">
        <v>21</v>
      </c>
      <c r="M13" s="233">
        <f>G13*(1+L13/100)</f>
        <v>0</v>
      </c>
      <c r="N13" s="233">
        <v>0</v>
      </c>
      <c r="O13" s="233">
        <f>ROUND(E13*N13,2)</f>
        <v>0</v>
      </c>
      <c r="P13" s="233">
        <v>0</v>
      </c>
      <c r="Q13" s="233">
        <f>ROUND(E13*P13,2)</f>
        <v>0</v>
      </c>
      <c r="R13" s="233"/>
      <c r="S13" s="233" t="s">
        <v>142</v>
      </c>
      <c r="T13" s="233" t="s">
        <v>143</v>
      </c>
      <c r="U13" s="233">
        <v>0</v>
      </c>
      <c r="V13" s="233">
        <f>ROUND(E13*U13,2)</f>
        <v>0</v>
      </c>
      <c r="W13" s="233"/>
      <c r="X13" s="233" t="s">
        <v>151</v>
      </c>
      <c r="Y13" s="253">
        <f>I13</f>
        <v>0</v>
      </c>
      <c r="Z13" s="253">
        <f>K13</f>
        <v>0</v>
      </c>
      <c r="AA13" s="253">
        <f>M13</f>
        <v>0</v>
      </c>
      <c r="AB13" s="253">
        <f>O13</f>
        <v>0</v>
      </c>
      <c r="AC13" s="253">
        <f>Q13</f>
        <v>0</v>
      </c>
      <c r="AD13" s="253">
        <f>V13</f>
        <v>0</v>
      </c>
      <c r="AE13" s="254"/>
      <c r="AF13" s="253">
        <f>G13</f>
        <v>0</v>
      </c>
      <c r="AG13" s="254" t="s">
        <v>152</v>
      </c>
      <c r="AH13" s="254"/>
      <c r="AI13" s="254"/>
      <c r="AJ13" s="254"/>
      <c r="AK13" s="254"/>
      <c r="AL13" s="254"/>
      <c r="AM13" s="254"/>
      <c r="AN13" s="254"/>
      <c r="AO13" s="254"/>
      <c r="AP13" s="254"/>
      <c r="AQ13" s="254"/>
      <c r="AR13" s="254"/>
      <c r="AS13" s="254"/>
      <c r="AT13" s="254"/>
      <c r="AU13" s="254"/>
      <c r="AV13" s="254"/>
      <c r="AW13" s="254"/>
      <c r="AX13" s="254"/>
      <c r="AY13" s="254"/>
      <c r="AZ13" s="254"/>
      <c r="BA13" s="254"/>
      <c r="BB13" s="254"/>
      <c r="BC13" s="254"/>
      <c r="BD13" s="254"/>
      <c r="BE13" s="254"/>
      <c r="BF13" s="254"/>
      <c r="BG13" s="254"/>
      <c r="BH13" s="254"/>
    </row>
    <row r="14" spans="1:60" ht="22.5" outlineLevel="1" x14ac:dyDescent="0.2">
      <c r="A14" s="231"/>
      <c r="B14" s="232"/>
      <c r="C14" s="264" t="s">
        <v>193</v>
      </c>
      <c r="D14" s="255"/>
      <c r="E14" s="255"/>
      <c r="F14" s="255"/>
      <c r="G14" s="255"/>
      <c r="H14" s="234"/>
      <c r="I14" s="235"/>
      <c r="J14" s="233"/>
      <c r="K14" s="233"/>
      <c r="L14" s="233"/>
      <c r="M14" s="233"/>
      <c r="N14" s="233"/>
      <c r="O14" s="233"/>
      <c r="P14" s="233"/>
      <c r="Q14" s="233"/>
      <c r="R14" s="233"/>
      <c r="S14" s="233"/>
      <c r="T14" s="233"/>
      <c r="U14" s="233"/>
      <c r="V14" s="233"/>
      <c r="W14" s="233"/>
      <c r="X14" s="233"/>
      <c r="Y14" s="254"/>
      <c r="Z14" s="254"/>
      <c r="AA14" s="254"/>
      <c r="AB14" s="254"/>
      <c r="AC14" s="254"/>
      <c r="AD14" s="254"/>
      <c r="AE14" s="254"/>
      <c r="AF14" s="254"/>
      <c r="AG14" s="254" t="s">
        <v>147</v>
      </c>
      <c r="AH14" s="254"/>
      <c r="AI14" s="254"/>
      <c r="AJ14" s="254"/>
      <c r="AK14" s="254"/>
      <c r="AL14" s="254"/>
      <c r="AM14" s="254"/>
      <c r="AN14" s="254"/>
      <c r="AO14" s="254"/>
      <c r="AP14" s="254"/>
      <c r="AQ14" s="254"/>
      <c r="AR14" s="254"/>
      <c r="AS14" s="254"/>
      <c r="AT14" s="254"/>
      <c r="AU14" s="254"/>
      <c r="AV14" s="254"/>
      <c r="AW14" s="254"/>
      <c r="AX14" s="254"/>
      <c r="AY14" s="254"/>
      <c r="AZ14" s="254"/>
      <c r="BA14" s="256" t="str">
        <f>C14</f>
        <v>Kompaktní rozměry, malá hmotnost odsavače a mobilní podvozek zaručují rychlou obsluhu a bezproblémovou údržbu.</v>
      </c>
      <c r="BB14" s="254"/>
      <c r="BC14" s="254"/>
      <c r="BD14" s="254"/>
      <c r="BE14" s="254"/>
      <c r="BF14" s="254"/>
      <c r="BG14" s="254"/>
      <c r="BH14" s="254"/>
    </row>
    <row r="15" spans="1:60" ht="22.5" outlineLevel="1" x14ac:dyDescent="0.2">
      <c r="A15" s="231"/>
      <c r="B15" s="232"/>
      <c r="C15" s="265" t="s">
        <v>156</v>
      </c>
      <c r="D15" s="257"/>
      <c r="E15" s="257"/>
      <c r="F15" s="257"/>
      <c r="G15" s="257"/>
      <c r="H15" s="234"/>
      <c r="I15" s="235"/>
      <c r="J15" s="233"/>
      <c r="K15" s="233"/>
      <c r="L15" s="233"/>
      <c r="M15" s="233"/>
      <c r="N15" s="233"/>
      <c r="O15" s="233"/>
      <c r="P15" s="233"/>
      <c r="Q15" s="233"/>
      <c r="R15" s="233"/>
      <c r="S15" s="233"/>
      <c r="T15" s="233"/>
      <c r="U15" s="233"/>
      <c r="V15" s="233"/>
      <c r="W15" s="233"/>
      <c r="X15" s="233"/>
      <c r="Y15" s="254"/>
      <c r="Z15" s="254"/>
      <c r="AA15" s="254"/>
      <c r="AB15" s="254"/>
      <c r="AC15" s="254"/>
      <c r="AD15" s="254"/>
      <c r="AE15" s="254"/>
      <c r="AF15" s="254"/>
      <c r="AG15" s="254" t="s">
        <v>147</v>
      </c>
      <c r="AH15" s="254"/>
      <c r="AI15" s="254"/>
      <c r="AJ15" s="254"/>
      <c r="AK15" s="254"/>
      <c r="AL15" s="254"/>
      <c r="AM15" s="254"/>
      <c r="AN15" s="254"/>
      <c r="AO15" s="254"/>
      <c r="AP15" s="254"/>
      <c r="AQ15" s="254"/>
      <c r="AR15" s="254"/>
      <c r="AS15" s="254"/>
      <c r="AT15" s="254"/>
      <c r="AU15" s="254"/>
      <c r="AV15" s="254"/>
      <c r="AW15" s="254"/>
      <c r="AX15" s="254"/>
      <c r="AY15" s="254"/>
      <c r="AZ15" s="254"/>
      <c r="BA15" s="256" t="str">
        <f>C15</f>
        <v>Odsávací zařízení je vhodné do menších provozů, kde lze zajistit odsávání i více strojů díky snadné mobilitě stroje.</v>
      </c>
      <c r="BB15" s="254"/>
      <c r="BC15" s="254"/>
      <c r="BD15" s="254"/>
      <c r="BE15" s="254"/>
      <c r="BF15" s="254"/>
      <c r="BG15" s="254"/>
      <c r="BH15" s="254"/>
    </row>
    <row r="16" spans="1:60" outlineLevel="1" x14ac:dyDescent="0.2">
      <c r="A16" s="231"/>
      <c r="B16" s="232"/>
      <c r="C16" s="265" t="s">
        <v>157</v>
      </c>
      <c r="D16" s="257"/>
      <c r="E16" s="257"/>
      <c r="F16" s="257"/>
      <c r="G16" s="257"/>
      <c r="H16" s="234"/>
      <c r="I16" s="235"/>
      <c r="J16" s="233"/>
      <c r="K16" s="233"/>
      <c r="L16" s="233"/>
      <c r="M16" s="233"/>
      <c r="N16" s="233"/>
      <c r="O16" s="233"/>
      <c r="P16" s="233"/>
      <c r="Q16" s="233"/>
      <c r="R16" s="233"/>
      <c r="S16" s="233"/>
      <c r="T16" s="233"/>
      <c r="U16" s="233"/>
      <c r="V16" s="233"/>
      <c r="W16" s="233"/>
      <c r="X16" s="233"/>
      <c r="Y16" s="254"/>
      <c r="Z16" s="254"/>
      <c r="AA16" s="254"/>
      <c r="AB16" s="254"/>
      <c r="AC16" s="254"/>
      <c r="AD16" s="254"/>
      <c r="AE16" s="254"/>
      <c r="AF16" s="254"/>
      <c r="AG16" s="254" t="s">
        <v>147</v>
      </c>
      <c r="AH16" s="254"/>
      <c r="AI16" s="254"/>
      <c r="AJ16" s="254"/>
      <c r="AK16" s="254"/>
      <c r="AL16" s="254"/>
      <c r="AM16" s="254"/>
      <c r="AN16" s="254"/>
      <c r="AO16" s="254"/>
      <c r="AP16" s="254"/>
      <c r="AQ16" s="254"/>
      <c r="AR16" s="254"/>
      <c r="AS16" s="254"/>
      <c r="AT16" s="254"/>
      <c r="AU16" s="254"/>
      <c r="AV16" s="254"/>
      <c r="AW16" s="254"/>
      <c r="AX16" s="254"/>
      <c r="AY16" s="254"/>
      <c r="AZ16" s="254"/>
      <c r="BA16" s="254"/>
      <c r="BB16" s="254"/>
      <c r="BC16" s="254"/>
      <c r="BD16" s="254"/>
      <c r="BE16" s="254"/>
      <c r="BF16" s="254"/>
      <c r="BG16" s="254"/>
      <c r="BH16" s="254"/>
    </row>
    <row r="17" spans="1:60" outlineLevel="1" x14ac:dyDescent="0.2">
      <c r="A17" s="231"/>
      <c r="B17" s="232"/>
      <c r="C17" s="265" t="s">
        <v>158</v>
      </c>
      <c r="D17" s="257"/>
      <c r="E17" s="257"/>
      <c r="F17" s="257"/>
      <c r="G17" s="257"/>
      <c r="H17" s="234"/>
      <c r="I17" s="235"/>
      <c r="J17" s="233"/>
      <c r="K17" s="233"/>
      <c r="L17" s="233"/>
      <c r="M17" s="233"/>
      <c r="N17" s="233"/>
      <c r="O17" s="233"/>
      <c r="P17" s="233"/>
      <c r="Q17" s="233"/>
      <c r="R17" s="233"/>
      <c r="S17" s="233"/>
      <c r="T17" s="233"/>
      <c r="U17" s="233"/>
      <c r="V17" s="233"/>
      <c r="W17" s="233"/>
      <c r="X17" s="233"/>
      <c r="Y17" s="254"/>
      <c r="Z17" s="254"/>
      <c r="AA17" s="254"/>
      <c r="AB17" s="254"/>
      <c r="AC17" s="254"/>
      <c r="AD17" s="254"/>
      <c r="AE17" s="254"/>
      <c r="AF17" s="254"/>
      <c r="AG17" s="254" t="s">
        <v>147</v>
      </c>
      <c r="AH17" s="254"/>
      <c r="AI17" s="254"/>
      <c r="AJ17" s="254"/>
      <c r="AK17" s="254"/>
      <c r="AL17" s="254"/>
      <c r="AM17" s="254"/>
      <c r="AN17" s="254"/>
      <c r="AO17" s="254"/>
      <c r="AP17" s="254"/>
      <c r="AQ17" s="254"/>
      <c r="AR17" s="254"/>
      <c r="AS17" s="254"/>
      <c r="AT17" s="254"/>
      <c r="AU17" s="254"/>
      <c r="AV17" s="254"/>
      <c r="AW17" s="254"/>
      <c r="AX17" s="254"/>
      <c r="AY17" s="254"/>
      <c r="AZ17" s="254"/>
      <c r="BA17" s="254"/>
      <c r="BB17" s="254"/>
      <c r="BC17" s="254"/>
      <c r="BD17" s="254"/>
      <c r="BE17" s="254"/>
      <c r="BF17" s="254"/>
      <c r="BG17" s="254"/>
      <c r="BH17" s="254"/>
    </row>
    <row r="18" spans="1:60" outlineLevel="1" x14ac:dyDescent="0.2">
      <c r="A18" s="231"/>
      <c r="B18" s="232"/>
      <c r="C18" s="265" t="s">
        <v>159</v>
      </c>
      <c r="D18" s="257"/>
      <c r="E18" s="257"/>
      <c r="F18" s="257"/>
      <c r="G18" s="257"/>
      <c r="H18" s="234"/>
      <c r="I18" s="235"/>
      <c r="J18" s="233"/>
      <c r="K18" s="233"/>
      <c r="L18" s="233"/>
      <c r="M18" s="233"/>
      <c r="N18" s="233"/>
      <c r="O18" s="233"/>
      <c r="P18" s="233"/>
      <c r="Q18" s="233"/>
      <c r="R18" s="233"/>
      <c r="S18" s="233"/>
      <c r="T18" s="233"/>
      <c r="U18" s="233"/>
      <c r="V18" s="233"/>
      <c r="W18" s="233"/>
      <c r="X18" s="233"/>
      <c r="Y18" s="254"/>
      <c r="Z18" s="254"/>
      <c r="AA18" s="254"/>
      <c r="AB18" s="254"/>
      <c r="AC18" s="254"/>
      <c r="AD18" s="254"/>
      <c r="AE18" s="254"/>
      <c r="AF18" s="254"/>
      <c r="AG18" s="254" t="s">
        <v>147</v>
      </c>
      <c r="AH18" s="254"/>
      <c r="AI18" s="254"/>
      <c r="AJ18" s="254"/>
      <c r="AK18" s="254"/>
      <c r="AL18" s="254"/>
      <c r="AM18" s="254"/>
      <c r="AN18" s="254"/>
      <c r="AO18" s="254"/>
      <c r="AP18" s="254"/>
      <c r="AQ18" s="254"/>
      <c r="AR18" s="254"/>
      <c r="AS18" s="254"/>
      <c r="AT18" s="254"/>
      <c r="AU18" s="254"/>
      <c r="AV18" s="254"/>
      <c r="AW18" s="254"/>
      <c r="AX18" s="254"/>
      <c r="AY18" s="254"/>
      <c r="AZ18" s="254"/>
      <c r="BA18" s="254"/>
      <c r="BB18" s="254"/>
      <c r="BC18" s="254"/>
      <c r="BD18" s="254"/>
      <c r="BE18" s="254"/>
      <c r="BF18" s="254"/>
      <c r="BG18" s="254"/>
      <c r="BH18" s="254"/>
    </row>
    <row r="19" spans="1:60" outlineLevel="1" x14ac:dyDescent="0.2">
      <c r="A19" s="231"/>
      <c r="B19" s="232"/>
      <c r="C19" s="265" t="s">
        <v>160</v>
      </c>
      <c r="D19" s="257"/>
      <c r="E19" s="257"/>
      <c r="F19" s="257"/>
      <c r="G19" s="257"/>
      <c r="H19" s="234"/>
      <c r="I19" s="235"/>
      <c r="J19" s="233"/>
      <c r="K19" s="233"/>
      <c r="L19" s="233"/>
      <c r="M19" s="233"/>
      <c r="N19" s="233"/>
      <c r="O19" s="233"/>
      <c r="P19" s="233"/>
      <c r="Q19" s="233"/>
      <c r="R19" s="233"/>
      <c r="S19" s="233"/>
      <c r="T19" s="233"/>
      <c r="U19" s="233"/>
      <c r="V19" s="233"/>
      <c r="W19" s="233"/>
      <c r="X19" s="233"/>
      <c r="Y19" s="254"/>
      <c r="Z19" s="254"/>
      <c r="AA19" s="254"/>
      <c r="AB19" s="254"/>
      <c r="AC19" s="254"/>
      <c r="AD19" s="254"/>
      <c r="AE19" s="254"/>
      <c r="AF19" s="254"/>
      <c r="AG19" s="254" t="s">
        <v>147</v>
      </c>
      <c r="AH19" s="254"/>
      <c r="AI19" s="254"/>
      <c r="AJ19" s="254"/>
      <c r="AK19" s="254"/>
      <c r="AL19" s="254"/>
      <c r="AM19" s="254"/>
      <c r="AN19" s="254"/>
      <c r="AO19" s="254"/>
      <c r="AP19" s="254"/>
      <c r="AQ19" s="254"/>
      <c r="AR19" s="254"/>
      <c r="AS19" s="254"/>
      <c r="AT19" s="254"/>
      <c r="AU19" s="254"/>
      <c r="AV19" s="254"/>
      <c r="AW19" s="254"/>
      <c r="AX19" s="254"/>
      <c r="AY19" s="254"/>
      <c r="AZ19" s="254"/>
      <c r="BA19" s="254"/>
      <c r="BB19" s="254"/>
      <c r="BC19" s="254"/>
      <c r="BD19" s="254"/>
      <c r="BE19" s="254"/>
      <c r="BF19" s="254"/>
      <c r="BG19" s="254"/>
      <c r="BH19" s="254"/>
    </row>
    <row r="20" spans="1:60" outlineLevel="1" x14ac:dyDescent="0.2">
      <c r="A20" s="231"/>
      <c r="B20" s="232"/>
      <c r="C20" s="265" t="s">
        <v>161</v>
      </c>
      <c r="D20" s="257"/>
      <c r="E20" s="257"/>
      <c r="F20" s="257"/>
      <c r="G20" s="257"/>
      <c r="H20" s="234"/>
      <c r="I20" s="235"/>
      <c r="J20" s="233"/>
      <c r="K20" s="233"/>
      <c r="L20" s="233"/>
      <c r="M20" s="233"/>
      <c r="N20" s="233"/>
      <c r="O20" s="233"/>
      <c r="P20" s="233"/>
      <c r="Q20" s="233"/>
      <c r="R20" s="233"/>
      <c r="S20" s="233"/>
      <c r="T20" s="233"/>
      <c r="U20" s="233"/>
      <c r="V20" s="233"/>
      <c r="W20" s="233"/>
      <c r="X20" s="233"/>
      <c r="Y20" s="254"/>
      <c r="Z20" s="254"/>
      <c r="AA20" s="254"/>
      <c r="AB20" s="254"/>
      <c r="AC20" s="254"/>
      <c r="AD20" s="254"/>
      <c r="AE20" s="254"/>
      <c r="AF20" s="254"/>
      <c r="AG20" s="254" t="s">
        <v>147</v>
      </c>
      <c r="AH20" s="254"/>
      <c r="AI20" s="254"/>
      <c r="AJ20" s="254"/>
      <c r="AK20" s="254"/>
      <c r="AL20" s="254"/>
      <c r="AM20" s="254"/>
      <c r="AN20" s="254"/>
      <c r="AO20" s="254"/>
      <c r="AP20" s="254"/>
      <c r="AQ20" s="254"/>
      <c r="AR20" s="254"/>
      <c r="AS20" s="254"/>
      <c r="AT20" s="254"/>
      <c r="AU20" s="254"/>
      <c r="AV20" s="254"/>
      <c r="AW20" s="254"/>
      <c r="AX20" s="254"/>
      <c r="AY20" s="254"/>
      <c r="AZ20" s="254"/>
      <c r="BA20" s="254"/>
      <c r="BB20" s="254"/>
      <c r="BC20" s="254"/>
      <c r="BD20" s="254"/>
      <c r="BE20" s="254"/>
      <c r="BF20" s="254"/>
      <c r="BG20" s="254"/>
      <c r="BH20" s="254"/>
    </row>
    <row r="21" spans="1:60" outlineLevel="1" x14ac:dyDescent="0.2">
      <c r="A21" s="231"/>
      <c r="B21" s="232"/>
      <c r="C21" s="265" t="s">
        <v>162</v>
      </c>
      <c r="D21" s="257"/>
      <c r="E21" s="257"/>
      <c r="F21" s="257"/>
      <c r="G21" s="257"/>
      <c r="H21" s="234"/>
      <c r="I21" s="235"/>
      <c r="J21" s="233"/>
      <c r="K21" s="233"/>
      <c r="L21" s="233"/>
      <c r="M21" s="233"/>
      <c r="N21" s="233"/>
      <c r="O21" s="233"/>
      <c r="P21" s="233"/>
      <c r="Q21" s="233"/>
      <c r="R21" s="233"/>
      <c r="S21" s="233"/>
      <c r="T21" s="233"/>
      <c r="U21" s="233"/>
      <c r="V21" s="233"/>
      <c r="W21" s="233"/>
      <c r="X21" s="233"/>
      <c r="Y21" s="254"/>
      <c r="Z21" s="254"/>
      <c r="AA21" s="254"/>
      <c r="AB21" s="254"/>
      <c r="AC21" s="254"/>
      <c r="AD21" s="254"/>
      <c r="AE21" s="254"/>
      <c r="AF21" s="254"/>
      <c r="AG21" s="254" t="s">
        <v>147</v>
      </c>
      <c r="AH21" s="254"/>
      <c r="AI21" s="254"/>
      <c r="AJ21" s="254"/>
      <c r="AK21" s="254"/>
      <c r="AL21" s="254"/>
      <c r="AM21" s="254"/>
      <c r="AN21" s="254"/>
      <c r="AO21" s="254"/>
      <c r="AP21" s="254"/>
      <c r="AQ21" s="254"/>
      <c r="AR21" s="254"/>
      <c r="AS21" s="254"/>
      <c r="AT21" s="254"/>
      <c r="AU21" s="254"/>
      <c r="AV21" s="254"/>
      <c r="AW21" s="254"/>
      <c r="AX21" s="254"/>
      <c r="AY21" s="254"/>
      <c r="AZ21" s="254"/>
      <c r="BA21" s="254"/>
      <c r="BB21" s="254"/>
      <c r="BC21" s="254"/>
      <c r="BD21" s="254"/>
      <c r="BE21" s="254"/>
      <c r="BF21" s="254"/>
      <c r="BG21" s="254"/>
      <c r="BH21" s="254"/>
    </row>
    <row r="22" spans="1:60" ht="33.75" outlineLevel="1" x14ac:dyDescent="0.2">
      <c r="A22" s="245">
        <v>4</v>
      </c>
      <c r="B22" s="246" t="s">
        <v>163</v>
      </c>
      <c r="C22" s="263" t="s">
        <v>164</v>
      </c>
      <c r="D22" s="247" t="s">
        <v>150</v>
      </c>
      <c r="E22" s="248">
        <v>1</v>
      </c>
      <c r="F22" s="249"/>
      <c r="G22" s="250">
        <f>ROUND(E22*F22,2)</f>
        <v>0</v>
      </c>
      <c r="H22" s="251"/>
      <c r="I22" s="235">
        <f>ROUND(E22*H22,2)</f>
        <v>0</v>
      </c>
      <c r="J22" s="252"/>
      <c r="K22" s="233">
        <f>ROUND(E22*J22,2)</f>
        <v>0</v>
      </c>
      <c r="L22" s="233">
        <v>21</v>
      </c>
      <c r="M22" s="233">
        <f>G22*(1+L22/100)</f>
        <v>0</v>
      </c>
      <c r="N22" s="233">
        <v>0</v>
      </c>
      <c r="O22" s="233">
        <f>ROUND(E22*N22,2)</f>
        <v>0</v>
      </c>
      <c r="P22" s="233">
        <v>0</v>
      </c>
      <c r="Q22" s="233">
        <f>ROUND(E22*P22,2)</f>
        <v>0</v>
      </c>
      <c r="R22" s="233"/>
      <c r="S22" s="233" t="s">
        <v>142</v>
      </c>
      <c r="T22" s="233" t="s">
        <v>143</v>
      </c>
      <c r="U22" s="233">
        <v>0</v>
      </c>
      <c r="V22" s="233">
        <f>ROUND(E22*U22,2)</f>
        <v>0</v>
      </c>
      <c r="W22" s="233"/>
      <c r="X22" s="233" t="s">
        <v>151</v>
      </c>
      <c r="Y22" s="253">
        <f>I22</f>
        <v>0</v>
      </c>
      <c r="Z22" s="253">
        <f>K22</f>
        <v>0</v>
      </c>
      <c r="AA22" s="253">
        <f>M22</f>
        <v>0</v>
      </c>
      <c r="AB22" s="253">
        <f>O22</f>
        <v>0</v>
      </c>
      <c r="AC22" s="253">
        <f>Q22</f>
        <v>0</v>
      </c>
      <c r="AD22" s="253">
        <f>V22</f>
        <v>0</v>
      </c>
      <c r="AE22" s="254"/>
      <c r="AF22" s="253">
        <f>G22</f>
        <v>0</v>
      </c>
      <c r="AG22" s="254" t="s">
        <v>152</v>
      </c>
      <c r="AH22" s="254"/>
      <c r="AI22" s="254"/>
      <c r="AJ22" s="254"/>
      <c r="AK22" s="254"/>
      <c r="AL22" s="254"/>
      <c r="AM22" s="254"/>
      <c r="AN22" s="254"/>
      <c r="AO22" s="254"/>
      <c r="AP22" s="254"/>
      <c r="AQ22" s="254"/>
      <c r="AR22" s="254"/>
      <c r="AS22" s="254"/>
      <c r="AT22" s="254"/>
      <c r="AU22" s="254"/>
      <c r="AV22" s="254"/>
      <c r="AW22" s="254"/>
      <c r="AX22" s="254"/>
      <c r="AY22" s="254"/>
      <c r="AZ22" s="254"/>
      <c r="BA22" s="254"/>
      <c r="BB22" s="254"/>
      <c r="BC22" s="254"/>
      <c r="BD22" s="254"/>
      <c r="BE22" s="254"/>
      <c r="BF22" s="254"/>
      <c r="BG22" s="254"/>
      <c r="BH22" s="254"/>
    </row>
    <row r="23" spans="1:60" ht="22.5" outlineLevel="1" x14ac:dyDescent="0.2">
      <c r="A23" s="231"/>
      <c r="B23" s="232"/>
      <c r="C23" s="264" t="s">
        <v>165</v>
      </c>
      <c r="D23" s="255"/>
      <c r="E23" s="255"/>
      <c r="F23" s="255"/>
      <c r="G23" s="255"/>
      <c r="H23" s="234"/>
      <c r="I23" s="235"/>
      <c r="J23" s="233"/>
      <c r="K23" s="233"/>
      <c r="L23" s="233"/>
      <c r="M23" s="233"/>
      <c r="N23" s="233"/>
      <c r="O23" s="233"/>
      <c r="P23" s="233"/>
      <c r="Q23" s="233"/>
      <c r="R23" s="233"/>
      <c r="S23" s="233"/>
      <c r="T23" s="233"/>
      <c r="U23" s="233"/>
      <c r="V23" s="233"/>
      <c r="W23" s="233"/>
      <c r="X23" s="233"/>
      <c r="Y23" s="254"/>
      <c r="Z23" s="254"/>
      <c r="AA23" s="254"/>
      <c r="AB23" s="254"/>
      <c r="AC23" s="254"/>
      <c r="AD23" s="254"/>
      <c r="AE23" s="254"/>
      <c r="AF23" s="254"/>
      <c r="AG23" s="254" t="s">
        <v>147</v>
      </c>
      <c r="AH23" s="254"/>
      <c r="AI23" s="254"/>
      <c r="AJ23" s="254"/>
      <c r="AK23" s="254"/>
      <c r="AL23" s="254"/>
      <c r="AM23" s="254"/>
      <c r="AN23" s="254"/>
      <c r="AO23" s="254"/>
      <c r="AP23" s="254"/>
      <c r="AQ23" s="254"/>
      <c r="AR23" s="254"/>
      <c r="AS23" s="254"/>
      <c r="AT23" s="254"/>
      <c r="AU23" s="254"/>
      <c r="AV23" s="254"/>
      <c r="AW23" s="254"/>
      <c r="AX23" s="254"/>
      <c r="AY23" s="254"/>
      <c r="AZ23" s="254"/>
      <c r="BA23" s="256" t="str">
        <f>C23</f>
        <v>Hranová pásová bruska se sklopným brusným agregátem a kmitajícím brusným pásem pro perfektní výsledky broušení.</v>
      </c>
      <c r="BB23" s="254"/>
      <c r="BC23" s="254"/>
      <c r="BD23" s="254"/>
      <c r="BE23" s="254"/>
      <c r="BF23" s="254"/>
      <c r="BG23" s="254"/>
      <c r="BH23" s="254"/>
    </row>
    <row r="24" spans="1:60" outlineLevel="1" x14ac:dyDescent="0.2">
      <c r="A24" s="231"/>
      <c r="B24" s="232"/>
      <c r="C24" s="265" t="s">
        <v>166</v>
      </c>
      <c r="D24" s="257"/>
      <c r="E24" s="257"/>
      <c r="F24" s="257"/>
      <c r="G24" s="257"/>
      <c r="H24" s="234"/>
      <c r="I24" s="235"/>
      <c r="J24" s="233"/>
      <c r="K24" s="233"/>
      <c r="L24" s="233"/>
      <c r="M24" s="233"/>
      <c r="N24" s="233"/>
      <c r="O24" s="233"/>
      <c r="P24" s="233"/>
      <c r="Q24" s="233"/>
      <c r="R24" s="233"/>
      <c r="S24" s="233"/>
      <c r="T24" s="233"/>
      <c r="U24" s="233"/>
      <c r="V24" s="233"/>
      <c r="W24" s="233"/>
      <c r="X24" s="233"/>
      <c r="Y24" s="254"/>
      <c r="Z24" s="254"/>
      <c r="AA24" s="254"/>
      <c r="AB24" s="254"/>
      <c r="AC24" s="254"/>
      <c r="AD24" s="254"/>
      <c r="AE24" s="254"/>
      <c r="AF24" s="254"/>
      <c r="AG24" s="254" t="s">
        <v>147</v>
      </c>
      <c r="AH24" s="254"/>
      <c r="AI24" s="254"/>
      <c r="AJ24" s="254"/>
      <c r="AK24" s="254"/>
      <c r="AL24" s="254"/>
      <c r="AM24" s="254"/>
      <c r="AN24" s="254"/>
      <c r="AO24" s="254"/>
      <c r="AP24" s="254"/>
      <c r="AQ24" s="254"/>
      <c r="AR24" s="254"/>
      <c r="AS24" s="254"/>
      <c r="AT24" s="254"/>
      <c r="AU24" s="254"/>
      <c r="AV24" s="254"/>
      <c r="AW24" s="254"/>
      <c r="AX24" s="254"/>
      <c r="AY24" s="254"/>
      <c r="AZ24" s="254"/>
      <c r="BA24" s="254"/>
      <c r="BB24" s="254"/>
      <c r="BC24" s="254"/>
      <c r="BD24" s="254"/>
      <c r="BE24" s="254"/>
      <c r="BF24" s="254"/>
      <c r="BG24" s="254"/>
      <c r="BH24" s="254"/>
    </row>
    <row r="25" spans="1:60" outlineLevel="1" x14ac:dyDescent="0.2">
      <c r="A25" s="231"/>
      <c r="B25" s="232"/>
      <c r="C25" s="265" t="s">
        <v>167</v>
      </c>
      <c r="D25" s="257"/>
      <c r="E25" s="257"/>
      <c r="F25" s="257"/>
      <c r="G25" s="257"/>
      <c r="H25" s="234"/>
      <c r="I25" s="235"/>
      <c r="J25" s="233"/>
      <c r="K25" s="233"/>
      <c r="L25" s="233"/>
      <c r="M25" s="233"/>
      <c r="N25" s="233"/>
      <c r="O25" s="233"/>
      <c r="P25" s="233"/>
      <c r="Q25" s="233"/>
      <c r="R25" s="233"/>
      <c r="S25" s="233"/>
      <c r="T25" s="233"/>
      <c r="U25" s="233"/>
      <c r="V25" s="233"/>
      <c r="W25" s="233"/>
      <c r="X25" s="233"/>
      <c r="Y25" s="254"/>
      <c r="Z25" s="254"/>
      <c r="AA25" s="254"/>
      <c r="AB25" s="254"/>
      <c r="AC25" s="254"/>
      <c r="AD25" s="254"/>
      <c r="AE25" s="254"/>
      <c r="AF25" s="254"/>
      <c r="AG25" s="254" t="s">
        <v>147</v>
      </c>
      <c r="AH25" s="254"/>
      <c r="AI25" s="254"/>
      <c r="AJ25" s="254"/>
      <c r="AK25" s="254"/>
      <c r="AL25" s="254"/>
      <c r="AM25" s="254"/>
      <c r="AN25" s="254"/>
      <c r="AO25" s="254"/>
      <c r="AP25" s="254"/>
      <c r="AQ25" s="254"/>
      <c r="AR25" s="254"/>
      <c r="AS25" s="254"/>
      <c r="AT25" s="254"/>
      <c r="AU25" s="254"/>
      <c r="AV25" s="254"/>
      <c r="AW25" s="254"/>
      <c r="AX25" s="254"/>
      <c r="AY25" s="254"/>
      <c r="AZ25" s="254"/>
      <c r="BA25" s="254"/>
      <c r="BB25" s="254"/>
      <c r="BC25" s="254"/>
      <c r="BD25" s="254"/>
      <c r="BE25" s="254"/>
      <c r="BF25" s="254"/>
      <c r="BG25" s="254"/>
      <c r="BH25" s="254"/>
    </row>
    <row r="26" spans="1:60" outlineLevel="1" x14ac:dyDescent="0.2">
      <c r="A26" s="231"/>
      <c r="B26" s="232"/>
      <c r="C26" s="265" t="s">
        <v>168</v>
      </c>
      <c r="D26" s="257"/>
      <c r="E26" s="257"/>
      <c r="F26" s="257"/>
      <c r="G26" s="257"/>
      <c r="H26" s="234"/>
      <c r="I26" s="235"/>
      <c r="J26" s="233"/>
      <c r="K26" s="233"/>
      <c r="L26" s="233"/>
      <c r="M26" s="233"/>
      <c r="N26" s="233"/>
      <c r="O26" s="233"/>
      <c r="P26" s="233"/>
      <c r="Q26" s="233"/>
      <c r="R26" s="233"/>
      <c r="S26" s="233"/>
      <c r="T26" s="233"/>
      <c r="U26" s="233"/>
      <c r="V26" s="233"/>
      <c r="W26" s="233"/>
      <c r="X26" s="233"/>
      <c r="Y26" s="254"/>
      <c r="Z26" s="254"/>
      <c r="AA26" s="254"/>
      <c r="AB26" s="254"/>
      <c r="AC26" s="254"/>
      <c r="AD26" s="254"/>
      <c r="AE26" s="254"/>
      <c r="AF26" s="254"/>
      <c r="AG26" s="254" t="s">
        <v>147</v>
      </c>
      <c r="AH26" s="254"/>
      <c r="AI26" s="254"/>
      <c r="AJ26" s="254"/>
      <c r="AK26" s="254"/>
      <c r="AL26" s="254"/>
      <c r="AM26" s="254"/>
      <c r="AN26" s="254"/>
      <c r="AO26" s="254"/>
      <c r="AP26" s="254"/>
      <c r="AQ26" s="254"/>
      <c r="AR26" s="254"/>
      <c r="AS26" s="254"/>
      <c r="AT26" s="254"/>
      <c r="AU26" s="254"/>
      <c r="AV26" s="254"/>
      <c r="AW26" s="254"/>
      <c r="AX26" s="254"/>
      <c r="AY26" s="254"/>
      <c r="AZ26" s="254"/>
      <c r="BA26" s="254"/>
      <c r="BB26" s="254"/>
      <c r="BC26" s="254"/>
      <c r="BD26" s="254"/>
      <c r="BE26" s="254"/>
      <c r="BF26" s="254"/>
      <c r="BG26" s="254"/>
      <c r="BH26" s="254"/>
    </row>
    <row r="27" spans="1:60" outlineLevel="1" x14ac:dyDescent="0.2">
      <c r="A27" s="231"/>
      <c r="B27" s="232"/>
      <c r="C27" s="265" t="s">
        <v>169</v>
      </c>
      <c r="D27" s="257"/>
      <c r="E27" s="257"/>
      <c r="F27" s="257"/>
      <c r="G27" s="257"/>
      <c r="H27" s="234"/>
      <c r="I27" s="235"/>
      <c r="J27" s="233"/>
      <c r="K27" s="233"/>
      <c r="L27" s="233"/>
      <c r="M27" s="233"/>
      <c r="N27" s="233"/>
      <c r="O27" s="233"/>
      <c r="P27" s="233"/>
      <c r="Q27" s="233"/>
      <c r="R27" s="233"/>
      <c r="S27" s="233"/>
      <c r="T27" s="233"/>
      <c r="U27" s="233"/>
      <c r="V27" s="233"/>
      <c r="W27" s="233"/>
      <c r="X27" s="233"/>
      <c r="Y27" s="254"/>
      <c r="Z27" s="254"/>
      <c r="AA27" s="254"/>
      <c r="AB27" s="254"/>
      <c r="AC27" s="254"/>
      <c r="AD27" s="254"/>
      <c r="AE27" s="254"/>
      <c r="AF27" s="254"/>
      <c r="AG27" s="254" t="s">
        <v>147</v>
      </c>
      <c r="AH27" s="254"/>
      <c r="AI27" s="254"/>
      <c r="AJ27" s="254"/>
      <c r="AK27" s="254"/>
      <c r="AL27" s="254"/>
      <c r="AM27" s="254"/>
      <c r="AN27" s="254"/>
      <c r="AO27" s="254"/>
      <c r="AP27" s="254"/>
      <c r="AQ27" s="254"/>
      <c r="AR27" s="254"/>
      <c r="AS27" s="254"/>
      <c r="AT27" s="254"/>
      <c r="AU27" s="254"/>
      <c r="AV27" s="254"/>
      <c r="AW27" s="254"/>
      <c r="AX27" s="254"/>
      <c r="AY27" s="254"/>
      <c r="AZ27" s="254"/>
      <c r="BA27" s="254"/>
      <c r="BB27" s="254"/>
      <c r="BC27" s="254"/>
      <c r="BD27" s="254"/>
      <c r="BE27" s="254"/>
      <c r="BF27" s="254"/>
      <c r="BG27" s="254"/>
      <c r="BH27" s="254"/>
    </row>
    <row r="28" spans="1:60" outlineLevel="1" x14ac:dyDescent="0.2">
      <c r="A28" s="231"/>
      <c r="B28" s="232"/>
      <c r="C28" s="265" t="s">
        <v>170</v>
      </c>
      <c r="D28" s="257"/>
      <c r="E28" s="257"/>
      <c r="F28" s="257"/>
      <c r="G28" s="257"/>
      <c r="H28" s="234"/>
      <c r="I28" s="235"/>
      <c r="J28" s="233"/>
      <c r="K28" s="233"/>
      <c r="L28" s="233"/>
      <c r="M28" s="233"/>
      <c r="N28" s="233"/>
      <c r="O28" s="233"/>
      <c r="P28" s="233"/>
      <c r="Q28" s="233"/>
      <c r="R28" s="233"/>
      <c r="S28" s="233"/>
      <c r="T28" s="233"/>
      <c r="U28" s="233"/>
      <c r="V28" s="233"/>
      <c r="W28" s="233"/>
      <c r="X28" s="233"/>
      <c r="Y28" s="254"/>
      <c r="Z28" s="254"/>
      <c r="AA28" s="254"/>
      <c r="AB28" s="254"/>
      <c r="AC28" s="254"/>
      <c r="AD28" s="254"/>
      <c r="AE28" s="254"/>
      <c r="AF28" s="254"/>
      <c r="AG28" s="254" t="s">
        <v>147</v>
      </c>
      <c r="AH28" s="254"/>
      <c r="AI28" s="254"/>
      <c r="AJ28" s="254"/>
      <c r="AK28" s="254"/>
      <c r="AL28" s="254"/>
      <c r="AM28" s="254"/>
      <c r="AN28" s="254"/>
      <c r="AO28" s="254"/>
      <c r="AP28" s="254"/>
      <c r="AQ28" s="254"/>
      <c r="AR28" s="254"/>
      <c r="AS28" s="254"/>
      <c r="AT28" s="254"/>
      <c r="AU28" s="254"/>
      <c r="AV28" s="254"/>
      <c r="AW28" s="254"/>
      <c r="AX28" s="254"/>
      <c r="AY28" s="254"/>
      <c r="AZ28" s="254"/>
      <c r="BA28" s="254"/>
      <c r="BB28" s="254"/>
      <c r="BC28" s="254"/>
      <c r="BD28" s="254"/>
      <c r="BE28" s="254"/>
      <c r="BF28" s="254"/>
      <c r="BG28" s="254"/>
      <c r="BH28" s="254"/>
    </row>
    <row r="29" spans="1:60" outlineLevel="1" x14ac:dyDescent="0.2">
      <c r="A29" s="231"/>
      <c r="B29" s="232"/>
      <c r="C29" s="265" t="s">
        <v>171</v>
      </c>
      <c r="D29" s="257"/>
      <c r="E29" s="257"/>
      <c r="F29" s="257"/>
      <c r="G29" s="257"/>
      <c r="H29" s="234"/>
      <c r="I29" s="235"/>
      <c r="J29" s="233"/>
      <c r="K29" s="233"/>
      <c r="L29" s="233"/>
      <c r="M29" s="233"/>
      <c r="N29" s="233"/>
      <c r="O29" s="233"/>
      <c r="P29" s="233"/>
      <c r="Q29" s="233"/>
      <c r="R29" s="233"/>
      <c r="S29" s="233"/>
      <c r="T29" s="233"/>
      <c r="U29" s="233"/>
      <c r="V29" s="233"/>
      <c r="W29" s="233"/>
      <c r="X29" s="233"/>
      <c r="Y29" s="254"/>
      <c r="Z29" s="254"/>
      <c r="AA29" s="254"/>
      <c r="AB29" s="254"/>
      <c r="AC29" s="254"/>
      <c r="AD29" s="254"/>
      <c r="AE29" s="254"/>
      <c r="AF29" s="254"/>
      <c r="AG29" s="254" t="s">
        <v>147</v>
      </c>
      <c r="AH29" s="254"/>
      <c r="AI29" s="254"/>
      <c r="AJ29" s="254"/>
      <c r="AK29" s="254"/>
      <c r="AL29" s="254"/>
      <c r="AM29" s="254"/>
      <c r="AN29" s="254"/>
      <c r="AO29" s="254"/>
      <c r="AP29" s="254"/>
      <c r="AQ29" s="254"/>
      <c r="AR29" s="254"/>
      <c r="AS29" s="254"/>
      <c r="AT29" s="254"/>
      <c r="AU29" s="254"/>
      <c r="AV29" s="254"/>
      <c r="AW29" s="254"/>
      <c r="AX29" s="254"/>
      <c r="AY29" s="254"/>
      <c r="AZ29" s="254"/>
      <c r="BA29" s="254"/>
      <c r="BB29" s="254"/>
      <c r="BC29" s="254"/>
      <c r="BD29" s="254"/>
      <c r="BE29" s="254"/>
      <c r="BF29" s="254"/>
      <c r="BG29" s="254"/>
      <c r="BH29" s="254"/>
    </row>
    <row r="30" spans="1:60" ht="22.5" outlineLevel="1" x14ac:dyDescent="0.2">
      <c r="A30" s="231"/>
      <c r="B30" s="232"/>
      <c r="C30" s="265" t="s">
        <v>172</v>
      </c>
      <c r="D30" s="257"/>
      <c r="E30" s="257"/>
      <c r="F30" s="257"/>
      <c r="G30" s="257"/>
      <c r="H30" s="234"/>
      <c r="I30" s="235"/>
      <c r="J30" s="233"/>
      <c r="K30" s="233"/>
      <c r="L30" s="233"/>
      <c r="M30" s="233"/>
      <c r="N30" s="233"/>
      <c r="O30" s="233"/>
      <c r="P30" s="233"/>
      <c r="Q30" s="233"/>
      <c r="R30" s="233"/>
      <c r="S30" s="233"/>
      <c r="T30" s="233"/>
      <c r="U30" s="233"/>
      <c r="V30" s="233"/>
      <c r="W30" s="233"/>
      <c r="X30" s="233"/>
      <c r="Y30" s="254"/>
      <c r="Z30" s="254"/>
      <c r="AA30" s="254"/>
      <c r="AB30" s="254"/>
      <c r="AC30" s="254"/>
      <c r="AD30" s="254"/>
      <c r="AE30" s="254"/>
      <c r="AF30" s="254"/>
      <c r="AG30" s="254" t="s">
        <v>147</v>
      </c>
      <c r="AH30" s="254"/>
      <c r="AI30" s="254"/>
      <c r="AJ30" s="254"/>
      <c r="AK30" s="254"/>
      <c r="AL30" s="254"/>
      <c r="AM30" s="254"/>
      <c r="AN30" s="254"/>
      <c r="AO30" s="254"/>
      <c r="AP30" s="254"/>
      <c r="AQ30" s="254"/>
      <c r="AR30" s="254"/>
      <c r="AS30" s="254"/>
      <c r="AT30" s="254"/>
      <c r="AU30" s="254"/>
      <c r="AV30" s="254"/>
      <c r="AW30" s="254"/>
      <c r="AX30" s="254"/>
      <c r="AY30" s="254"/>
      <c r="AZ30" s="254"/>
      <c r="BA30" s="256" t="str">
        <f>C30</f>
        <v>Grafitová povrchová úprava podkladu pásu zlepšuje kluzné vlastnosti a zvyšuje životnost brusného pásu</v>
      </c>
      <c r="BB30" s="254"/>
      <c r="BC30" s="254"/>
      <c r="BD30" s="254"/>
      <c r="BE30" s="254"/>
      <c r="BF30" s="254"/>
      <c r="BG30" s="254"/>
      <c r="BH30" s="254"/>
    </row>
    <row r="31" spans="1:60" outlineLevel="1" x14ac:dyDescent="0.2">
      <c r="A31" s="231"/>
      <c r="B31" s="232"/>
      <c r="C31" s="265" t="s">
        <v>173</v>
      </c>
      <c r="D31" s="257"/>
      <c r="E31" s="257"/>
      <c r="F31" s="257"/>
      <c r="G31" s="257"/>
      <c r="H31" s="234"/>
      <c r="I31" s="235"/>
      <c r="J31" s="233"/>
      <c r="K31" s="233"/>
      <c r="L31" s="233"/>
      <c r="M31" s="233"/>
      <c r="N31" s="233"/>
      <c r="O31" s="233"/>
      <c r="P31" s="233"/>
      <c r="Q31" s="233"/>
      <c r="R31" s="233"/>
      <c r="S31" s="233"/>
      <c r="T31" s="233"/>
      <c r="U31" s="233"/>
      <c r="V31" s="233"/>
      <c r="W31" s="233"/>
      <c r="X31" s="233"/>
      <c r="Y31" s="254"/>
      <c r="Z31" s="254"/>
      <c r="AA31" s="254"/>
      <c r="AB31" s="254"/>
      <c r="AC31" s="254"/>
      <c r="AD31" s="254"/>
      <c r="AE31" s="254"/>
      <c r="AF31" s="254"/>
      <c r="AG31" s="254" t="s">
        <v>147</v>
      </c>
      <c r="AH31" s="254"/>
      <c r="AI31" s="254"/>
      <c r="AJ31" s="254"/>
      <c r="AK31" s="254"/>
      <c r="AL31" s="254"/>
      <c r="AM31" s="254"/>
      <c r="AN31" s="254"/>
      <c r="AO31" s="254"/>
      <c r="AP31" s="254"/>
      <c r="AQ31" s="254"/>
      <c r="AR31" s="254"/>
      <c r="AS31" s="254"/>
      <c r="AT31" s="254"/>
      <c r="AU31" s="254"/>
      <c r="AV31" s="254"/>
      <c r="AW31" s="254"/>
      <c r="AX31" s="254"/>
      <c r="AY31" s="254"/>
      <c r="AZ31" s="254"/>
      <c r="BA31" s="254"/>
      <c r="BB31" s="254"/>
      <c r="BC31" s="254"/>
      <c r="BD31" s="254"/>
      <c r="BE31" s="254"/>
      <c r="BF31" s="254"/>
      <c r="BG31" s="254"/>
      <c r="BH31" s="254"/>
    </row>
    <row r="32" spans="1:60" outlineLevel="1" x14ac:dyDescent="0.2">
      <c r="A32" s="231"/>
      <c r="B32" s="232"/>
      <c r="C32" s="265" t="s">
        <v>174</v>
      </c>
      <c r="D32" s="257"/>
      <c r="E32" s="257"/>
      <c r="F32" s="257"/>
      <c r="G32" s="257"/>
      <c r="H32" s="234"/>
      <c r="I32" s="235"/>
      <c r="J32" s="233"/>
      <c r="K32" s="233"/>
      <c r="L32" s="233"/>
      <c r="M32" s="233"/>
      <c r="N32" s="233"/>
      <c r="O32" s="233"/>
      <c r="P32" s="233"/>
      <c r="Q32" s="233"/>
      <c r="R32" s="233"/>
      <c r="S32" s="233"/>
      <c r="T32" s="233"/>
      <c r="U32" s="233"/>
      <c r="V32" s="233"/>
      <c r="W32" s="233"/>
      <c r="X32" s="233"/>
      <c r="Y32" s="254"/>
      <c r="Z32" s="254"/>
      <c r="AA32" s="254"/>
      <c r="AB32" s="254"/>
      <c r="AC32" s="254"/>
      <c r="AD32" s="254"/>
      <c r="AE32" s="254"/>
      <c r="AF32" s="254"/>
      <c r="AG32" s="254" t="s">
        <v>147</v>
      </c>
      <c r="AH32" s="254"/>
      <c r="AI32" s="254"/>
      <c r="AJ32" s="254"/>
      <c r="AK32" s="254"/>
      <c r="AL32" s="254"/>
      <c r="AM32" s="254"/>
      <c r="AN32" s="254"/>
      <c r="AO32" s="254"/>
      <c r="AP32" s="254"/>
      <c r="AQ32" s="254"/>
      <c r="AR32" s="254"/>
      <c r="AS32" s="254"/>
      <c r="AT32" s="254"/>
      <c r="AU32" s="254"/>
      <c r="AV32" s="254"/>
      <c r="AW32" s="254"/>
      <c r="AX32" s="254"/>
      <c r="AY32" s="254"/>
      <c r="AZ32" s="254"/>
      <c r="BA32" s="254"/>
      <c r="BB32" s="254"/>
      <c r="BC32" s="254"/>
      <c r="BD32" s="254"/>
      <c r="BE32" s="254"/>
      <c r="BF32" s="254"/>
      <c r="BG32" s="254"/>
      <c r="BH32" s="254"/>
    </row>
    <row r="33" spans="1:60" outlineLevel="1" x14ac:dyDescent="0.2">
      <c r="A33" s="231"/>
      <c r="B33" s="232"/>
      <c r="C33" s="265" t="s">
        <v>175</v>
      </c>
      <c r="D33" s="257"/>
      <c r="E33" s="257"/>
      <c r="F33" s="257"/>
      <c r="G33" s="257"/>
      <c r="H33" s="234"/>
      <c r="I33" s="235"/>
      <c r="J33" s="233"/>
      <c r="K33" s="233"/>
      <c r="L33" s="233"/>
      <c r="M33" s="233"/>
      <c r="N33" s="233"/>
      <c r="O33" s="233"/>
      <c r="P33" s="233"/>
      <c r="Q33" s="233"/>
      <c r="R33" s="233"/>
      <c r="S33" s="233"/>
      <c r="T33" s="233"/>
      <c r="U33" s="233"/>
      <c r="V33" s="233"/>
      <c r="W33" s="233"/>
      <c r="X33" s="233"/>
      <c r="Y33" s="254"/>
      <c r="Z33" s="254"/>
      <c r="AA33" s="254"/>
      <c r="AB33" s="254"/>
      <c r="AC33" s="254"/>
      <c r="AD33" s="254"/>
      <c r="AE33" s="254"/>
      <c r="AF33" s="254"/>
      <c r="AG33" s="254" t="s">
        <v>147</v>
      </c>
      <c r="AH33" s="254"/>
      <c r="AI33" s="254"/>
      <c r="AJ33" s="254"/>
      <c r="AK33" s="254"/>
      <c r="AL33" s="254"/>
      <c r="AM33" s="254"/>
      <c r="AN33" s="254"/>
      <c r="AO33" s="254"/>
      <c r="AP33" s="254"/>
      <c r="AQ33" s="254"/>
      <c r="AR33" s="254"/>
      <c r="AS33" s="254"/>
      <c r="AT33" s="254"/>
      <c r="AU33" s="254"/>
      <c r="AV33" s="254"/>
      <c r="AW33" s="254"/>
      <c r="AX33" s="254"/>
      <c r="AY33" s="254"/>
      <c r="AZ33" s="254"/>
      <c r="BA33" s="254"/>
      <c r="BB33" s="254"/>
      <c r="BC33" s="254"/>
      <c r="BD33" s="254"/>
      <c r="BE33" s="254"/>
      <c r="BF33" s="254"/>
      <c r="BG33" s="254"/>
      <c r="BH33" s="254"/>
    </row>
    <row r="34" spans="1:60" outlineLevel="1" x14ac:dyDescent="0.2">
      <c r="A34" s="245">
        <v>5</v>
      </c>
      <c r="B34" s="246" t="s">
        <v>176</v>
      </c>
      <c r="C34" s="263" t="s">
        <v>177</v>
      </c>
      <c r="D34" s="247" t="s">
        <v>150</v>
      </c>
      <c r="E34" s="248">
        <v>2</v>
      </c>
      <c r="F34" s="249"/>
      <c r="G34" s="250">
        <f>ROUND(E34*F34,2)</f>
        <v>0</v>
      </c>
      <c r="H34" s="251"/>
      <c r="I34" s="235">
        <f>ROUND(E34*H34,2)</f>
        <v>0</v>
      </c>
      <c r="J34" s="252"/>
      <c r="K34" s="233">
        <f>ROUND(E34*J34,2)</f>
        <v>0</v>
      </c>
      <c r="L34" s="233">
        <v>21</v>
      </c>
      <c r="M34" s="233">
        <f>G34*(1+L34/100)</f>
        <v>0</v>
      </c>
      <c r="N34" s="233">
        <v>0</v>
      </c>
      <c r="O34" s="233">
        <f>ROUND(E34*N34,2)</f>
        <v>0</v>
      </c>
      <c r="P34" s="233">
        <v>0</v>
      </c>
      <c r="Q34" s="233">
        <f>ROUND(E34*P34,2)</f>
        <v>0</v>
      </c>
      <c r="R34" s="233"/>
      <c r="S34" s="233" t="s">
        <v>142</v>
      </c>
      <c r="T34" s="233" t="s">
        <v>143</v>
      </c>
      <c r="U34" s="233">
        <v>0</v>
      </c>
      <c r="V34" s="233">
        <f>ROUND(E34*U34,2)</f>
        <v>0</v>
      </c>
      <c r="W34" s="233"/>
      <c r="X34" s="233" t="s">
        <v>151</v>
      </c>
      <c r="Y34" s="253">
        <f>I34</f>
        <v>0</v>
      </c>
      <c r="Z34" s="253">
        <f>K34</f>
        <v>0</v>
      </c>
      <c r="AA34" s="253">
        <f>M34</f>
        <v>0</v>
      </c>
      <c r="AB34" s="253">
        <f>O34</f>
        <v>0</v>
      </c>
      <c r="AC34" s="253">
        <f>Q34</f>
        <v>0</v>
      </c>
      <c r="AD34" s="253">
        <f>V34</f>
        <v>0</v>
      </c>
      <c r="AE34" s="254"/>
      <c r="AF34" s="253">
        <f>G34</f>
        <v>0</v>
      </c>
      <c r="AG34" s="254" t="s">
        <v>152</v>
      </c>
      <c r="AH34" s="254"/>
      <c r="AI34" s="254"/>
      <c r="AJ34" s="254"/>
      <c r="AK34" s="254"/>
      <c r="AL34" s="254"/>
      <c r="AM34" s="254"/>
      <c r="AN34" s="254"/>
      <c r="AO34" s="254"/>
      <c r="AP34" s="254"/>
      <c r="AQ34" s="254"/>
      <c r="AR34" s="254"/>
      <c r="AS34" s="254"/>
      <c r="AT34" s="254"/>
      <c r="AU34" s="254"/>
      <c r="AV34" s="254"/>
      <c r="AW34" s="254"/>
      <c r="AX34" s="254"/>
      <c r="AY34" s="254"/>
      <c r="AZ34" s="254"/>
      <c r="BA34" s="254"/>
      <c r="BB34" s="254"/>
      <c r="BC34" s="254"/>
      <c r="BD34" s="254"/>
      <c r="BE34" s="254"/>
      <c r="BF34" s="254"/>
      <c r="BG34" s="254"/>
      <c r="BH34" s="254"/>
    </row>
    <row r="35" spans="1:60" outlineLevel="1" x14ac:dyDescent="0.2">
      <c r="A35" s="231"/>
      <c r="B35" s="232"/>
      <c r="C35" s="264" t="s">
        <v>194</v>
      </c>
      <c r="D35" s="255"/>
      <c r="E35" s="255"/>
      <c r="F35" s="255"/>
      <c r="G35" s="255"/>
      <c r="H35" s="234"/>
      <c r="I35" s="235"/>
      <c r="J35" s="233"/>
      <c r="K35" s="233"/>
      <c r="L35" s="233"/>
      <c r="M35" s="233"/>
      <c r="N35" s="233"/>
      <c r="O35" s="233"/>
      <c r="P35" s="233"/>
      <c r="Q35" s="233"/>
      <c r="R35" s="233"/>
      <c r="S35" s="233"/>
      <c r="T35" s="233"/>
      <c r="U35" s="233"/>
      <c r="V35" s="233"/>
      <c r="W35" s="233"/>
      <c r="X35" s="233"/>
      <c r="Y35" s="254"/>
      <c r="Z35" s="254"/>
      <c r="AA35" s="254"/>
      <c r="AB35" s="254"/>
      <c r="AC35" s="254"/>
      <c r="AD35" s="254"/>
      <c r="AE35" s="254"/>
      <c r="AF35" s="254"/>
      <c r="AG35" s="254" t="s">
        <v>147</v>
      </c>
      <c r="AH35" s="254"/>
      <c r="AI35" s="254"/>
      <c r="AJ35" s="254"/>
      <c r="AK35" s="254"/>
      <c r="AL35" s="254"/>
      <c r="AM35" s="254"/>
      <c r="AN35" s="254"/>
      <c r="AO35" s="254"/>
      <c r="AP35" s="254"/>
      <c r="AQ35" s="254"/>
      <c r="AR35" s="254"/>
      <c r="AS35" s="254"/>
      <c r="AT35" s="254"/>
      <c r="AU35" s="254"/>
      <c r="AV35" s="254"/>
      <c r="AW35" s="254"/>
      <c r="AX35" s="254"/>
      <c r="AY35" s="254"/>
      <c r="AZ35" s="254"/>
      <c r="BA35" s="254"/>
      <c r="BB35" s="254"/>
      <c r="BC35" s="254"/>
      <c r="BD35" s="254"/>
      <c r="BE35" s="254"/>
      <c r="BF35" s="254"/>
      <c r="BG35" s="254"/>
      <c r="BH35" s="254"/>
    </row>
    <row r="36" spans="1:60" outlineLevel="1" x14ac:dyDescent="0.2">
      <c r="A36" s="231"/>
      <c r="B36" s="232"/>
      <c r="C36" s="265" t="s">
        <v>178</v>
      </c>
      <c r="D36" s="257"/>
      <c r="E36" s="257"/>
      <c r="F36" s="257"/>
      <c r="G36" s="257"/>
      <c r="H36" s="234"/>
      <c r="I36" s="235"/>
      <c r="J36" s="233"/>
      <c r="K36" s="233"/>
      <c r="L36" s="233"/>
      <c r="M36" s="233"/>
      <c r="N36" s="233"/>
      <c r="O36" s="233"/>
      <c r="P36" s="233"/>
      <c r="Q36" s="233"/>
      <c r="R36" s="233"/>
      <c r="S36" s="233"/>
      <c r="T36" s="233"/>
      <c r="U36" s="233"/>
      <c r="V36" s="233"/>
      <c r="W36" s="233"/>
      <c r="X36" s="233"/>
      <c r="Y36" s="254"/>
      <c r="Z36" s="254"/>
      <c r="AA36" s="254"/>
      <c r="AB36" s="254"/>
      <c r="AC36" s="254"/>
      <c r="AD36" s="254"/>
      <c r="AE36" s="254"/>
      <c r="AF36" s="254"/>
      <c r="AG36" s="254" t="s">
        <v>147</v>
      </c>
      <c r="AH36" s="254"/>
      <c r="AI36" s="254"/>
      <c r="AJ36" s="254"/>
      <c r="AK36" s="254"/>
      <c r="AL36" s="254"/>
      <c r="AM36" s="254"/>
      <c r="AN36" s="254"/>
      <c r="AO36" s="254"/>
      <c r="AP36" s="254"/>
      <c r="AQ36" s="254"/>
      <c r="AR36" s="254"/>
      <c r="AS36" s="254"/>
      <c r="AT36" s="254"/>
      <c r="AU36" s="254"/>
      <c r="AV36" s="254"/>
      <c r="AW36" s="254"/>
      <c r="AX36" s="254"/>
      <c r="AY36" s="254"/>
      <c r="AZ36" s="254"/>
      <c r="BA36" s="254"/>
      <c r="BB36" s="254"/>
      <c r="BC36" s="254"/>
      <c r="BD36" s="254"/>
      <c r="BE36" s="254"/>
      <c r="BF36" s="254"/>
      <c r="BG36" s="254"/>
      <c r="BH36" s="254"/>
    </row>
    <row r="37" spans="1:60" outlineLevel="1" x14ac:dyDescent="0.2">
      <c r="A37" s="231"/>
      <c r="B37" s="232"/>
      <c r="C37" s="265" t="s">
        <v>179</v>
      </c>
      <c r="D37" s="257"/>
      <c r="E37" s="257"/>
      <c r="F37" s="257"/>
      <c r="G37" s="257"/>
      <c r="H37" s="234"/>
      <c r="I37" s="235"/>
      <c r="J37" s="233"/>
      <c r="K37" s="233"/>
      <c r="L37" s="233"/>
      <c r="M37" s="233"/>
      <c r="N37" s="233"/>
      <c r="O37" s="233"/>
      <c r="P37" s="233"/>
      <c r="Q37" s="233"/>
      <c r="R37" s="233"/>
      <c r="S37" s="233"/>
      <c r="T37" s="233"/>
      <c r="U37" s="233"/>
      <c r="V37" s="233"/>
      <c r="W37" s="233"/>
      <c r="X37" s="233"/>
      <c r="Y37" s="254"/>
      <c r="Z37" s="254"/>
      <c r="AA37" s="254"/>
      <c r="AB37" s="254"/>
      <c r="AC37" s="254"/>
      <c r="AD37" s="254"/>
      <c r="AE37" s="254"/>
      <c r="AF37" s="254"/>
      <c r="AG37" s="254" t="s">
        <v>147</v>
      </c>
      <c r="AH37" s="254"/>
      <c r="AI37" s="254"/>
      <c r="AJ37" s="254"/>
      <c r="AK37" s="254"/>
      <c r="AL37" s="254"/>
      <c r="AM37" s="254"/>
      <c r="AN37" s="254"/>
      <c r="AO37" s="254"/>
      <c r="AP37" s="254"/>
      <c r="AQ37" s="254"/>
      <c r="AR37" s="254"/>
      <c r="AS37" s="254"/>
      <c r="AT37" s="254"/>
      <c r="AU37" s="254"/>
      <c r="AV37" s="254"/>
      <c r="AW37" s="254"/>
      <c r="AX37" s="254"/>
      <c r="AY37" s="254"/>
      <c r="AZ37" s="254"/>
      <c r="BA37" s="254"/>
      <c r="BB37" s="254"/>
      <c r="BC37" s="254"/>
      <c r="BD37" s="254"/>
      <c r="BE37" s="254"/>
      <c r="BF37" s="254"/>
      <c r="BG37" s="254"/>
      <c r="BH37" s="254"/>
    </row>
    <row r="38" spans="1:60" outlineLevel="1" x14ac:dyDescent="0.2">
      <c r="A38" s="231"/>
      <c r="B38" s="232"/>
      <c r="C38" s="266" t="s">
        <v>180</v>
      </c>
      <c r="D38" s="258"/>
      <c r="E38" s="259"/>
      <c r="F38" s="260"/>
      <c r="G38" s="260"/>
      <c r="H38" s="234"/>
      <c r="I38" s="235"/>
      <c r="J38" s="233"/>
      <c r="K38" s="233"/>
      <c r="L38" s="233"/>
      <c r="M38" s="233"/>
      <c r="N38" s="233"/>
      <c r="O38" s="233"/>
      <c r="P38" s="233"/>
      <c r="Q38" s="233"/>
      <c r="R38" s="233"/>
      <c r="S38" s="233"/>
      <c r="T38" s="233"/>
      <c r="U38" s="233"/>
      <c r="V38" s="233"/>
      <c r="W38" s="233"/>
      <c r="X38" s="233"/>
      <c r="Y38" s="254"/>
      <c r="Z38" s="254"/>
      <c r="AA38" s="254"/>
      <c r="AB38" s="254"/>
      <c r="AC38" s="254"/>
      <c r="AD38" s="254"/>
      <c r="AE38" s="254"/>
      <c r="AF38" s="254"/>
      <c r="AG38" s="254" t="s">
        <v>147</v>
      </c>
      <c r="AH38" s="254"/>
      <c r="AI38" s="254"/>
      <c r="AJ38" s="254"/>
      <c r="AK38" s="254"/>
      <c r="AL38" s="254"/>
      <c r="AM38" s="254"/>
      <c r="AN38" s="254"/>
      <c r="AO38" s="254"/>
      <c r="AP38" s="254"/>
      <c r="AQ38" s="254"/>
      <c r="AR38" s="254"/>
      <c r="AS38" s="254"/>
      <c r="AT38" s="254"/>
      <c r="AU38" s="254"/>
      <c r="AV38" s="254"/>
      <c r="AW38" s="254"/>
      <c r="AX38" s="254"/>
      <c r="AY38" s="254"/>
      <c r="AZ38" s="254"/>
      <c r="BA38" s="254"/>
      <c r="BB38" s="254"/>
      <c r="BC38" s="254"/>
      <c r="BD38" s="254"/>
      <c r="BE38" s="254"/>
      <c r="BF38" s="254"/>
      <c r="BG38" s="254"/>
      <c r="BH38" s="254"/>
    </row>
    <row r="39" spans="1:60" outlineLevel="1" x14ac:dyDescent="0.2">
      <c r="A39" s="231"/>
      <c r="B39" s="232"/>
      <c r="C39" s="265" t="s">
        <v>181</v>
      </c>
      <c r="D39" s="257"/>
      <c r="E39" s="257"/>
      <c r="F39" s="257"/>
      <c r="G39" s="257"/>
      <c r="H39" s="234"/>
      <c r="I39" s="235"/>
      <c r="J39" s="233"/>
      <c r="K39" s="233"/>
      <c r="L39" s="233"/>
      <c r="M39" s="233"/>
      <c r="N39" s="233"/>
      <c r="O39" s="233"/>
      <c r="P39" s="233"/>
      <c r="Q39" s="233"/>
      <c r="R39" s="233"/>
      <c r="S39" s="233"/>
      <c r="T39" s="233"/>
      <c r="U39" s="233"/>
      <c r="V39" s="233"/>
      <c r="W39" s="233"/>
      <c r="X39" s="233"/>
      <c r="Y39" s="254"/>
      <c r="Z39" s="254"/>
      <c r="AA39" s="254"/>
      <c r="AB39" s="254"/>
      <c r="AC39" s="254"/>
      <c r="AD39" s="254"/>
      <c r="AE39" s="254"/>
      <c r="AF39" s="254"/>
      <c r="AG39" s="254" t="s">
        <v>147</v>
      </c>
      <c r="AH39" s="254"/>
      <c r="AI39" s="254"/>
      <c r="AJ39" s="254"/>
      <c r="AK39" s="254"/>
      <c r="AL39" s="254"/>
      <c r="AM39" s="254"/>
      <c r="AN39" s="254"/>
      <c r="AO39" s="254"/>
      <c r="AP39" s="254"/>
      <c r="AQ39" s="254"/>
      <c r="AR39" s="254"/>
      <c r="AS39" s="254"/>
      <c r="AT39" s="254"/>
      <c r="AU39" s="254"/>
      <c r="AV39" s="254"/>
      <c r="AW39" s="254"/>
      <c r="AX39" s="254"/>
      <c r="AY39" s="254"/>
      <c r="AZ39" s="254"/>
      <c r="BA39" s="254"/>
      <c r="BB39" s="254"/>
      <c r="BC39" s="254"/>
      <c r="BD39" s="254"/>
      <c r="BE39" s="254"/>
      <c r="BF39" s="254"/>
      <c r="BG39" s="254"/>
      <c r="BH39" s="254"/>
    </row>
    <row r="40" spans="1:60" outlineLevel="1" x14ac:dyDescent="0.2">
      <c r="A40" s="231"/>
      <c r="B40" s="232"/>
      <c r="C40" s="265" t="s">
        <v>182</v>
      </c>
      <c r="D40" s="257"/>
      <c r="E40" s="257"/>
      <c r="F40" s="257"/>
      <c r="G40" s="257"/>
      <c r="H40" s="234"/>
      <c r="I40" s="235"/>
      <c r="J40" s="233"/>
      <c r="K40" s="233"/>
      <c r="L40" s="233"/>
      <c r="M40" s="233"/>
      <c r="N40" s="233"/>
      <c r="O40" s="233"/>
      <c r="P40" s="233"/>
      <c r="Q40" s="233"/>
      <c r="R40" s="233"/>
      <c r="S40" s="233"/>
      <c r="T40" s="233"/>
      <c r="U40" s="233"/>
      <c r="V40" s="233"/>
      <c r="W40" s="233"/>
      <c r="X40" s="233"/>
      <c r="Y40" s="254"/>
      <c r="Z40" s="254"/>
      <c r="AA40" s="254"/>
      <c r="AB40" s="254"/>
      <c r="AC40" s="254"/>
      <c r="AD40" s="254"/>
      <c r="AE40" s="254"/>
      <c r="AF40" s="254"/>
      <c r="AG40" s="254" t="s">
        <v>147</v>
      </c>
      <c r="AH40" s="254"/>
      <c r="AI40" s="254"/>
      <c r="AJ40" s="254"/>
      <c r="AK40" s="254"/>
      <c r="AL40" s="254"/>
      <c r="AM40" s="254"/>
      <c r="AN40" s="254"/>
      <c r="AO40" s="254"/>
      <c r="AP40" s="254"/>
      <c r="AQ40" s="254"/>
      <c r="AR40" s="254"/>
      <c r="AS40" s="254"/>
      <c r="AT40" s="254"/>
      <c r="AU40" s="254"/>
      <c r="AV40" s="254"/>
      <c r="AW40" s="254"/>
      <c r="AX40" s="254"/>
      <c r="AY40" s="254"/>
      <c r="AZ40" s="254"/>
      <c r="BA40" s="254"/>
      <c r="BB40" s="254"/>
      <c r="BC40" s="254"/>
      <c r="BD40" s="254"/>
      <c r="BE40" s="254"/>
      <c r="BF40" s="254"/>
      <c r="BG40" s="254"/>
      <c r="BH40" s="254"/>
    </row>
    <row r="41" spans="1:60" outlineLevel="1" x14ac:dyDescent="0.2">
      <c r="A41" s="231"/>
      <c r="B41" s="232"/>
      <c r="C41" s="265" t="s">
        <v>183</v>
      </c>
      <c r="D41" s="257"/>
      <c r="E41" s="257"/>
      <c r="F41" s="257"/>
      <c r="G41" s="257"/>
      <c r="H41" s="234"/>
      <c r="I41" s="235"/>
      <c r="J41" s="233"/>
      <c r="K41" s="233"/>
      <c r="L41" s="233"/>
      <c r="M41" s="233"/>
      <c r="N41" s="233"/>
      <c r="O41" s="233"/>
      <c r="P41" s="233"/>
      <c r="Q41" s="233"/>
      <c r="R41" s="233"/>
      <c r="S41" s="233"/>
      <c r="T41" s="233"/>
      <c r="U41" s="233"/>
      <c r="V41" s="233"/>
      <c r="W41" s="233"/>
      <c r="X41" s="233"/>
      <c r="Y41" s="254"/>
      <c r="Z41" s="254"/>
      <c r="AA41" s="254"/>
      <c r="AB41" s="254"/>
      <c r="AC41" s="254"/>
      <c r="AD41" s="254"/>
      <c r="AE41" s="254"/>
      <c r="AF41" s="254"/>
      <c r="AG41" s="254" t="s">
        <v>147</v>
      </c>
      <c r="AH41" s="254"/>
      <c r="AI41" s="254"/>
      <c r="AJ41" s="254"/>
      <c r="AK41" s="254"/>
      <c r="AL41" s="254"/>
      <c r="AM41" s="254"/>
      <c r="AN41" s="254"/>
      <c r="AO41" s="254"/>
      <c r="AP41" s="254"/>
      <c r="AQ41" s="254"/>
      <c r="AR41" s="254"/>
      <c r="AS41" s="254"/>
      <c r="AT41" s="254"/>
      <c r="AU41" s="254"/>
      <c r="AV41" s="254"/>
      <c r="AW41" s="254"/>
      <c r="AX41" s="254"/>
      <c r="AY41" s="254"/>
      <c r="AZ41" s="254"/>
      <c r="BA41" s="254"/>
      <c r="BB41" s="254"/>
      <c r="BC41" s="254"/>
      <c r="BD41" s="254"/>
      <c r="BE41" s="254"/>
      <c r="BF41" s="254"/>
      <c r="BG41" s="254"/>
      <c r="BH41" s="254"/>
    </row>
    <row r="42" spans="1:60" outlineLevel="1" x14ac:dyDescent="0.2">
      <c r="A42" s="231"/>
      <c r="B42" s="232"/>
      <c r="C42" s="265" t="s">
        <v>184</v>
      </c>
      <c r="D42" s="257"/>
      <c r="E42" s="257"/>
      <c r="F42" s="257"/>
      <c r="G42" s="257"/>
      <c r="H42" s="234"/>
      <c r="I42" s="235"/>
      <c r="J42" s="233"/>
      <c r="K42" s="233"/>
      <c r="L42" s="233"/>
      <c r="M42" s="233"/>
      <c r="N42" s="233"/>
      <c r="O42" s="233"/>
      <c r="P42" s="233"/>
      <c r="Q42" s="233"/>
      <c r="R42" s="233"/>
      <c r="S42" s="233"/>
      <c r="T42" s="233"/>
      <c r="U42" s="233"/>
      <c r="V42" s="233"/>
      <c r="W42" s="233"/>
      <c r="X42" s="233"/>
      <c r="Y42" s="254"/>
      <c r="Z42" s="254"/>
      <c r="AA42" s="254"/>
      <c r="AB42" s="254"/>
      <c r="AC42" s="254"/>
      <c r="AD42" s="254"/>
      <c r="AE42" s="254"/>
      <c r="AF42" s="254"/>
      <c r="AG42" s="254" t="s">
        <v>147</v>
      </c>
      <c r="AH42" s="254"/>
      <c r="AI42" s="254"/>
      <c r="AJ42" s="254"/>
      <c r="AK42" s="254"/>
      <c r="AL42" s="254"/>
      <c r="AM42" s="254"/>
      <c r="AN42" s="254"/>
      <c r="AO42" s="254"/>
      <c r="AP42" s="254"/>
      <c r="AQ42" s="254"/>
      <c r="AR42" s="254"/>
      <c r="AS42" s="254"/>
      <c r="AT42" s="254"/>
      <c r="AU42" s="254"/>
      <c r="AV42" s="254"/>
      <c r="AW42" s="254"/>
      <c r="AX42" s="254"/>
      <c r="AY42" s="254"/>
      <c r="AZ42" s="254"/>
      <c r="BA42" s="254"/>
      <c r="BB42" s="254"/>
      <c r="BC42" s="254"/>
      <c r="BD42" s="254"/>
      <c r="BE42" s="254"/>
      <c r="BF42" s="254"/>
      <c r="BG42" s="254"/>
      <c r="BH42" s="254"/>
    </row>
    <row r="43" spans="1:60" outlineLevel="1" x14ac:dyDescent="0.2">
      <c r="A43" s="231"/>
      <c r="B43" s="232"/>
      <c r="C43" s="265" t="s">
        <v>185</v>
      </c>
      <c r="D43" s="257"/>
      <c r="E43" s="257"/>
      <c r="F43" s="257"/>
      <c r="G43" s="257"/>
      <c r="H43" s="234"/>
      <c r="I43" s="235"/>
      <c r="J43" s="233"/>
      <c r="K43" s="233"/>
      <c r="L43" s="233"/>
      <c r="M43" s="233"/>
      <c r="N43" s="233"/>
      <c r="O43" s="233"/>
      <c r="P43" s="233"/>
      <c r="Q43" s="233"/>
      <c r="R43" s="233"/>
      <c r="S43" s="233"/>
      <c r="T43" s="233"/>
      <c r="U43" s="233"/>
      <c r="V43" s="233"/>
      <c r="W43" s="233"/>
      <c r="X43" s="233"/>
      <c r="Y43" s="254"/>
      <c r="Z43" s="254"/>
      <c r="AA43" s="254"/>
      <c r="AB43" s="254"/>
      <c r="AC43" s="254"/>
      <c r="AD43" s="254"/>
      <c r="AE43" s="254"/>
      <c r="AF43" s="254"/>
      <c r="AG43" s="254" t="s">
        <v>147</v>
      </c>
      <c r="AH43" s="254"/>
      <c r="AI43" s="254"/>
      <c r="AJ43" s="254"/>
      <c r="AK43" s="254"/>
      <c r="AL43" s="254"/>
      <c r="AM43" s="254"/>
      <c r="AN43" s="254"/>
      <c r="AO43" s="254"/>
      <c r="AP43" s="254"/>
      <c r="AQ43" s="254"/>
      <c r="AR43" s="254"/>
      <c r="AS43" s="254"/>
      <c r="AT43" s="254"/>
      <c r="AU43" s="254"/>
      <c r="AV43" s="254"/>
      <c r="AW43" s="254"/>
      <c r="AX43" s="254"/>
      <c r="AY43" s="254"/>
      <c r="AZ43" s="254"/>
      <c r="BA43" s="254"/>
      <c r="BB43" s="254"/>
      <c r="BC43" s="254"/>
      <c r="BD43" s="254"/>
      <c r="BE43" s="254"/>
      <c r="BF43" s="254"/>
      <c r="BG43" s="254"/>
      <c r="BH43" s="254"/>
    </row>
    <row r="44" spans="1:60" outlineLevel="1" x14ac:dyDescent="0.2">
      <c r="A44" s="231"/>
      <c r="B44" s="232"/>
      <c r="C44" s="266" t="s">
        <v>180</v>
      </c>
      <c r="D44" s="258"/>
      <c r="E44" s="259"/>
      <c r="F44" s="260"/>
      <c r="G44" s="260"/>
      <c r="H44" s="234"/>
      <c r="I44" s="235"/>
      <c r="J44" s="233"/>
      <c r="K44" s="233"/>
      <c r="L44" s="233"/>
      <c r="M44" s="233"/>
      <c r="N44" s="233"/>
      <c r="O44" s="233"/>
      <c r="P44" s="233"/>
      <c r="Q44" s="233"/>
      <c r="R44" s="233"/>
      <c r="S44" s="233"/>
      <c r="T44" s="233"/>
      <c r="U44" s="233"/>
      <c r="V44" s="233"/>
      <c r="W44" s="233"/>
      <c r="X44" s="233"/>
      <c r="Y44" s="254"/>
      <c r="Z44" s="254"/>
      <c r="AA44" s="254"/>
      <c r="AB44" s="254"/>
      <c r="AC44" s="254"/>
      <c r="AD44" s="254"/>
      <c r="AE44" s="254"/>
      <c r="AF44" s="254"/>
      <c r="AG44" s="254" t="s">
        <v>147</v>
      </c>
      <c r="AH44" s="254"/>
      <c r="AI44" s="254"/>
      <c r="AJ44" s="254"/>
      <c r="AK44" s="254"/>
      <c r="AL44" s="254"/>
      <c r="AM44" s="254"/>
      <c r="AN44" s="254"/>
      <c r="AO44" s="254"/>
      <c r="AP44" s="254"/>
      <c r="AQ44" s="254"/>
      <c r="AR44" s="254"/>
      <c r="AS44" s="254"/>
      <c r="AT44" s="254"/>
      <c r="AU44" s="254"/>
      <c r="AV44" s="254"/>
      <c r="AW44" s="254"/>
      <c r="AX44" s="254"/>
      <c r="AY44" s="254"/>
      <c r="AZ44" s="254"/>
      <c r="BA44" s="254"/>
      <c r="BB44" s="254"/>
      <c r="BC44" s="254"/>
      <c r="BD44" s="254"/>
      <c r="BE44" s="254"/>
      <c r="BF44" s="254"/>
      <c r="BG44" s="254"/>
      <c r="BH44" s="254"/>
    </row>
    <row r="45" spans="1:60" outlineLevel="1" x14ac:dyDescent="0.2">
      <c r="A45" s="231"/>
      <c r="B45" s="232"/>
      <c r="C45" s="265" t="s">
        <v>186</v>
      </c>
      <c r="D45" s="257"/>
      <c r="E45" s="257"/>
      <c r="F45" s="257"/>
      <c r="G45" s="257"/>
      <c r="H45" s="234"/>
      <c r="I45" s="235"/>
      <c r="J45" s="233"/>
      <c r="K45" s="233"/>
      <c r="L45" s="233"/>
      <c r="M45" s="233"/>
      <c r="N45" s="233"/>
      <c r="O45" s="233"/>
      <c r="P45" s="233"/>
      <c r="Q45" s="233"/>
      <c r="R45" s="233"/>
      <c r="S45" s="233"/>
      <c r="T45" s="233"/>
      <c r="U45" s="233"/>
      <c r="V45" s="233"/>
      <c r="W45" s="233"/>
      <c r="X45" s="233"/>
      <c r="Y45" s="254"/>
      <c r="Z45" s="254"/>
      <c r="AA45" s="254"/>
      <c r="AB45" s="254"/>
      <c r="AC45" s="254"/>
      <c r="AD45" s="254"/>
      <c r="AE45" s="254"/>
      <c r="AF45" s="254"/>
      <c r="AG45" s="254" t="s">
        <v>147</v>
      </c>
      <c r="AH45" s="254"/>
      <c r="AI45" s="254"/>
      <c r="AJ45" s="254"/>
      <c r="AK45" s="254"/>
      <c r="AL45" s="254"/>
      <c r="AM45" s="254"/>
      <c r="AN45" s="254"/>
      <c r="AO45" s="254"/>
      <c r="AP45" s="254"/>
      <c r="AQ45" s="254"/>
      <c r="AR45" s="254"/>
      <c r="AS45" s="254"/>
      <c r="AT45" s="254"/>
      <c r="AU45" s="254"/>
      <c r="AV45" s="254"/>
      <c r="AW45" s="254"/>
      <c r="AX45" s="254"/>
      <c r="AY45" s="254"/>
      <c r="AZ45" s="254"/>
      <c r="BA45" s="254"/>
      <c r="BB45" s="254"/>
      <c r="BC45" s="254"/>
      <c r="BD45" s="254"/>
      <c r="BE45" s="254"/>
      <c r="BF45" s="254"/>
      <c r="BG45" s="254"/>
      <c r="BH45" s="254"/>
    </row>
    <row r="46" spans="1:60" outlineLevel="1" x14ac:dyDescent="0.2">
      <c r="A46" s="231"/>
      <c r="B46" s="232"/>
      <c r="C46" s="265" t="s">
        <v>187</v>
      </c>
      <c r="D46" s="257"/>
      <c r="E46" s="257"/>
      <c r="F46" s="257"/>
      <c r="G46" s="257"/>
      <c r="H46" s="234"/>
      <c r="I46" s="235"/>
      <c r="J46" s="233"/>
      <c r="K46" s="233"/>
      <c r="L46" s="233"/>
      <c r="M46" s="233"/>
      <c r="N46" s="233"/>
      <c r="O46" s="233"/>
      <c r="P46" s="233"/>
      <c r="Q46" s="233"/>
      <c r="R46" s="233"/>
      <c r="S46" s="233"/>
      <c r="T46" s="233"/>
      <c r="U46" s="233"/>
      <c r="V46" s="233"/>
      <c r="W46" s="233"/>
      <c r="X46" s="233"/>
      <c r="Y46" s="254"/>
      <c r="Z46" s="254"/>
      <c r="AA46" s="254"/>
      <c r="AB46" s="254"/>
      <c r="AC46" s="254"/>
      <c r="AD46" s="254"/>
      <c r="AE46" s="254"/>
      <c r="AF46" s="254"/>
      <c r="AG46" s="254" t="s">
        <v>147</v>
      </c>
      <c r="AH46" s="254"/>
      <c r="AI46" s="254"/>
      <c r="AJ46" s="254"/>
      <c r="AK46" s="254"/>
      <c r="AL46" s="254"/>
      <c r="AM46" s="254"/>
      <c r="AN46" s="254"/>
      <c r="AO46" s="254"/>
      <c r="AP46" s="254"/>
      <c r="AQ46" s="254"/>
      <c r="AR46" s="254"/>
      <c r="AS46" s="254"/>
      <c r="AT46" s="254"/>
      <c r="AU46" s="254"/>
      <c r="AV46" s="254"/>
      <c r="AW46" s="254"/>
      <c r="AX46" s="254"/>
      <c r="AY46" s="254"/>
      <c r="AZ46" s="254"/>
      <c r="BA46" s="254"/>
      <c r="BB46" s="254"/>
      <c r="BC46" s="254"/>
      <c r="BD46" s="254"/>
      <c r="BE46" s="254"/>
      <c r="BF46" s="254"/>
      <c r="BG46" s="254"/>
      <c r="BH46" s="254"/>
    </row>
    <row r="47" spans="1:60" outlineLevel="1" x14ac:dyDescent="0.2">
      <c r="A47" s="231"/>
      <c r="B47" s="232"/>
      <c r="C47" s="265" t="s">
        <v>188</v>
      </c>
      <c r="D47" s="257"/>
      <c r="E47" s="257"/>
      <c r="F47" s="257"/>
      <c r="G47" s="257"/>
      <c r="H47" s="234"/>
      <c r="I47" s="235"/>
      <c r="J47" s="233"/>
      <c r="K47" s="233"/>
      <c r="L47" s="233"/>
      <c r="M47" s="233"/>
      <c r="N47" s="233"/>
      <c r="O47" s="233"/>
      <c r="P47" s="233"/>
      <c r="Q47" s="233"/>
      <c r="R47" s="233"/>
      <c r="S47" s="233"/>
      <c r="T47" s="233"/>
      <c r="U47" s="233"/>
      <c r="V47" s="233"/>
      <c r="W47" s="233"/>
      <c r="X47" s="233"/>
      <c r="Y47" s="254"/>
      <c r="Z47" s="254"/>
      <c r="AA47" s="254"/>
      <c r="AB47" s="254"/>
      <c r="AC47" s="254"/>
      <c r="AD47" s="254"/>
      <c r="AE47" s="254"/>
      <c r="AF47" s="254"/>
      <c r="AG47" s="254" t="s">
        <v>147</v>
      </c>
      <c r="AH47" s="254"/>
      <c r="AI47" s="254"/>
      <c r="AJ47" s="254"/>
      <c r="AK47" s="254"/>
      <c r="AL47" s="254"/>
      <c r="AM47" s="254"/>
      <c r="AN47" s="254"/>
      <c r="AO47" s="254"/>
      <c r="AP47" s="254"/>
      <c r="AQ47" s="254"/>
      <c r="AR47" s="254"/>
      <c r="AS47" s="254"/>
      <c r="AT47" s="254"/>
      <c r="AU47" s="254"/>
      <c r="AV47" s="254"/>
      <c r="AW47" s="254"/>
      <c r="AX47" s="254"/>
      <c r="AY47" s="254"/>
      <c r="AZ47" s="254"/>
      <c r="BA47" s="254"/>
      <c r="BB47" s="254"/>
      <c r="BC47" s="254"/>
      <c r="BD47" s="254"/>
      <c r="BE47" s="254"/>
      <c r="BF47" s="254"/>
      <c r="BG47" s="254"/>
      <c r="BH47" s="254"/>
    </row>
    <row r="48" spans="1:60" outlineLevel="1" x14ac:dyDescent="0.2">
      <c r="A48" s="231"/>
      <c r="B48" s="232"/>
      <c r="C48" s="266" t="s">
        <v>180</v>
      </c>
      <c r="D48" s="258"/>
      <c r="E48" s="259"/>
      <c r="F48" s="260"/>
      <c r="G48" s="260"/>
      <c r="H48" s="234"/>
      <c r="I48" s="235"/>
      <c r="J48" s="233"/>
      <c r="K48" s="233"/>
      <c r="L48" s="233"/>
      <c r="M48" s="233"/>
      <c r="N48" s="233"/>
      <c r="O48" s="233"/>
      <c r="P48" s="233"/>
      <c r="Q48" s="233"/>
      <c r="R48" s="233"/>
      <c r="S48" s="233"/>
      <c r="T48" s="233"/>
      <c r="U48" s="233"/>
      <c r="V48" s="233"/>
      <c r="W48" s="233"/>
      <c r="X48" s="233"/>
      <c r="Y48" s="254"/>
      <c r="Z48" s="254"/>
      <c r="AA48" s="254"/>
      <c r="AB48" s="254"/>
      <c r="AC48" s="254"/>
      <c r="AD48" s="254"/>
      <c r="AE48" s="254"/>
      <c r="AF48" s="254"/>
      <c r="AG48" s="254" t="s">
        <v>147</v>
      </c>
      <c r="AH48" s="254"/>
      <c r="AI48" s="254"/>
      <c r="AJ48" s="254"/>
      <c r="AK48" s="254"/>
      <c r="AL48" s="254"/>
      <c r="AM48" s="254"/>
      <c r="AN48" s="254"/>
      <c r="AO48" s="254"/>
      <c r="AP48" s="254"/>
      <c r="AQ48" s="254"/>
      <c r="AR48" s="254"/>
      <c r="AS48" s="254"/>
      <c r="AT48" s="254"/>
      <c r="AU48" s="254"/>
      <c r="AV48" s="254"/>
      <c r="AW48" s="254"/>
      <c r="AX48" s="254"/>
      <c r="AY48" s="254"/>
      <c r="AZ48" s="254"/>
      <c r="BA48" s="254"/>
      <c r="BB48" s="254"/>
      <c r="BC48" s="254"/>
      <c r="BD48" s="254"/>
      <c r="BE48" s="254"/>
      <c r="BF48" s="254"/>
      <c r="BG48" s="254"/>
      <c r="BH48" s="254"/>
    </row>
    <row r="49" spans="1:60" outlineLevel="1" x14ac:dyDescent="0.2">
      <c r="A49" s="231"/>
      <c r="B49" s="232"/>
      <c r="C49" s="265" t="s">
        <v>189</v>
      </c>
      <c r="D49" s="257"/>
      <c r="E49" s="257"/>
      <c r="F49" s="257"/>
      <c r="G49" s="257"/>
      <c r="H49" s="234"/>
      <c r="I49" s="235"/>
      <c r="J49" s="233"/>
      <c r="K49" s="233"/>
      <c r="L49" s="233"/>
      <c r="M49" s="233"/>
      <c r="N49" s="233"/>
      <c r="O49" s="233"/>
      <c r="P49" s="233"/>
      <c r="Q49" s="233"/>
      <c r="R49" s="233"/>
      <c r="S49" s="233"/>
      <c r="T49" s="233"/>
      <c r="U49" s="233"/>
      <c r="V49" s="233"/>
      <c r="W49" s="233"/>
      <c r="X49" s="233"/>
      <c r="Y49" s="254"/>
      <c r="Z49" s="254"/>
      <c r="AA49" s="254"/>
      <c r="AB49" s="254"/>
      <c r="AC49" s="254"/>
      <c r="AD49" s="254"/>
      <c r="AE49" s="254"/>
      <c r="AF49" s="254"/>
      <c r="AG49" s="254" t="s">
        <v>147</v>
      </c>
      <c r="AH49" s="254"/>
      <c r="AI49" s="254"/>
      <c r="AJ49" s="254"/>
      <c r="AK49" s="254"/>
      <c r="AL49" s="254"/>
      <c r="AM49" s="254"/>
      <c r="AN49" s="254"/>
      <c r="AO49" s="254"/>
      <c r="AP49" s="254"/>
      <c r="AQ49" s="254"/>
      <c r="AR49" s="254"/>
      <c r="AS49" s="254"/>
      <c r="AT49" s="254"/>
      <c r="AU49" s="254"/>
      <c r="AV49" s="254"/>
      <c r="AW49" s="254"/>
      <c r="AX49" s="254"/>
      <c r="AY49" s="254"/>
      <c r="AZ49" s="254"/>
      <c r="BA49" s="254"/>
      <c r="BB49" s="254"/>
      <c r="BC49" s="254"/>
      <c r="BD49" s="254"/>
      <c r="BE49" s="254"/>
      <c r="BF49" s="254"/>
      <c r="BG49" s="254"/>
      <c r="BH49" s="254"/>
    </row>
    <row r="50" spans="1:60" x14ac:dyDescent="0.2">
      <c r="A50" s="3"/>
      <c r="B50" s="4"/>
      <c r="C50" s="267"/>
      <c r="D50" s="6"/>
      <c r="E50" s="3"/>
      <c r="F50" s="3"/>
      <c r="G50" s="3"/>
      <c r="H50" s="3"/>
      <c r="I50" s="3"/>
      <c r="J50" s="3"/>
      <c r="K50" s="3"/>
      <c r="L50" s="3"/>
      <c r="M50" s="3"/>
      <c r="N50" s="3"/>
      <c r="O50" s="3"/>
      <c r="P50" s="3"/>
      <c r="Q50" s="3"/>
      <c r="R50" s="3"/>
      <c r="S50" s="3"/>
      <c r="T50" s="3"/>
      <c r="U50" s="3"/>
      <c r="V50" s="3"/>
      <c r="W50" s="3"/>
      <c r="X50" s="3"/>
      <c r="AE50">
        <v>15</v>
      </c>
      <c r="AF50">
        <v>21</v>
      </c>
      <c r="AG50" t="s">
        <v>124</v>
      </c>
    </row>
    <row r="51" spans="1:60" x14ac:dyDescent="0.2">
      <c r="A51" s="217"/>
      <c r="B51" s="218" t="s">
        <v>31</v>
      </c>
      <c r="C51" s="268"/>
      <c r="D51" s="219"/>
      <c r="E51" s="220"/>
      <c r="F51" s="220"/>
      <c r="G51" s="261">
        <f>G8</f>
        <v>0</v>
      </c>
      <c r="H51" s="3"/>
      <c r="I51" s="3"/>
      <c r="J51" s="3"/>
      <c r="K51" s="3"/>
      <c r="L51" s="3"/>
      <c r="M51" s="3"/>
      <c r="N51" s="3"/>
      <c r="O51" s="3"/>
      <c r="P51" s="3"/>
      <c r="Q51" s="3"/>
      <c r="R51" s="3"/>
      <c r="S51" s="3"/>
      <c r="T51" s="3"/>
      <c r="U51" s="3"/>
      <c r="V51" s="3"/>
      <c r="W51" s="3"/>
      <c r="X51" s="3"/>
      <c r="AE51">
        <f>SUMIF(L7:L49,AE50,G7:G49)</f>
        <v>0</v>
      </c>
      <c r="AF51">
        <f>SUMIF(L7:L49,AF50,G7:G49)</f>
        <v>0</v>
      </c>
      <c r="AG51" t="s">
        <v>190</v>
      </c>
    </row>
    <row r="52" spans="1:60" x14ac:dyDescent="0.2">
      <c r="A52" s="3"/>
      <c r="B52" s="4"/>
      <c r="C52" s="267"/>
      <c r="D52" s="6"/>
      <c r="E52" s="3"/>
      <c r="F52" s="3"/>
      <c r="G52" s="3"/>
      <c r="H52" s="3"/>
      <c r="I52" s="3"/>
      <c r="J52" s="3"/>
      <c r="K52" s="3"/>
      <c r="L52" s="3"/>
      <c r="M52" s="3"/>
      <c r="N52" s="3"/>
      <c r="O52" s="3"/>
      <c r="P52" s="3"/>
      <c r="Q52" s="3"/>
      <c r="R52" s="3"/>
      <c r="S52" s="3"/>
      <c r="T52" s="3"/>
      <c r="U52" s="3"/>
      <c r="V52" s="3"/>
      <c r="W52" s="3"/>
      <c r="X52" s="3"/>
    </row>
    <row r="53" spans="1:60" x14ac:dyDescent="0.2">
      <c r="A53" s="3"/>
      <c r="B53" s="4"/>
      <c r="C53" s="267"/>
      <c r="D53" s="6"/>
      <c r="E53" s="3"/>
      <c r="F53" s="3"/>
      <c r="G53" s="3"/>
      <c r="H53" s="3"/>
      <c r="I53" s="3"/>
      <c r="J53" s="3"/>
      <c r="K53" s="3"/>
      <c r="L53" s="3"/>
      <c r="M53" s="3"/>
      <c r="N53" s="3"/>
      <c r="O53" s="3"/>
      <c r="P53" s="3"/>
      <c r="Q53" s="3"/>
      <c r="R53" s="3"/>
      <c r="S53" s="3"/>
      <c r="T53" s="3"/>
      <c r="U53" s="3"/>
      <c r="V53" s="3"/>
      <c r="W53" s="3"/>
      <c r="X53" s="3"/>
    </row>
    <row r="54" spans="1:60" x14ac:dyDescent="0.2">
      <c r="A54" s="221" t="s">
        <v>191</v>
      </c>
      <c r="B54" s="221"/>
      <c r="C54" s="269"/>
      <c r="D54" s="6"/>
      <c r="E54" s="3"/>
      <c r="F54" s="3"/>
      <c r="G54" s="3"/>
      <c r="H54" s="3"/>
      <c r="I54" s="3"/>
      <c r="J54" s="3"/>
      <c r="K54" s="3"/>
      <c r="L54" s="3"/>
      <c r="M54" s="3"/>
      <c r="N54" s="3"/>
      <c r="O54" s="3"/>
      <c r="P54" s="3"/>
      <c r="Q54" s="3"/>
      <c r="R54" s="3"/>
      <c r="S54" s="3"/>
      <c r="T54" s="3"/>
      <c r="U54" s="3"/>
      <c r="V54" s="3"/>
      <c r="W54" s="3"/>
      <c r="X54" s="3"/>
    </row>
    <row r="55" spans="1:60" x14ac:dyDescent="0.2">
      <c r="A55" s="222"/>
      <c r="B55" s="223"/>
      <c r="C55" s="270"/>
      <c r="D55" s="223"/>
      <c r="E55" s="223"/>
      <c r="F55" s="223"/>
      <c r="G55" s="224"/>
      <c r="H55" s="3"/>
      <c r="I55" s="3"/>
      <c r="J55" s="3"/>
      <c r="K55" s="3"/>
      <c r="L55" s="3"/>
      <c r="M55" s="3"/>
      <c r="N55" s="3"/>
      <c r="O55" s="3"/>
      <c r="P55" s="3"/>
      <c r="Q55" s="3"/>
      <c r="R55" s="3"/>
      <c r="S55" s="3"/>
      <c r="T55" s="3"/>
      <c r="U55" s="3"/>
      <c r="V55" s="3"/>
      <c r="W55" s="3"/>
      <c r="X55" s="3"/>
      <c r="AG55" t="s">
        <v>192</v>
      </c>
    </row>
    <row r="56" spans="1:60" x14ac:dyDescent="0.2">
      <c r="A56" s="225"/>
      <c r="B56" s="226"/>
      <c r="C56" s="271"/>
      <c r="D56" s="226"/>
      <c r="E56" s="226"/>
      <c r="F56" s="226"/>
      <c r="G56" s="227"/>
      <c r="H56" s="3"/>
      <c r="I56" s="3"/>
      <c r="J56" s="3"/>
      <c r="K56" s="3"/>
      <c r="L56" s="3"/>
      <c r="M56" s="3"/>
      <c r="N56" s="3"/>
      <c r="O56" s="3"/>
      <c r="P56" s="3"/>
      <c r="Q56" s="3"/>
      <c r="R56" s="3"/>
      <c r="S56" s="3"/>
      <c r="T56" s="3"/>
      <c r="U56" s="3"/>
      <c r="V56" s="3"/>
      <c r="W56" s="3"/>
      <c r="X56" s="3"/>
    </row>
    <row r="57" spans="1:60" x14ac:dyDescent="0.2">
      <c r="A57" s="225"/>
      <c r="B57" s="226"/>
      <c r="C57" s="271"/>
      <c r="D57" s="226"/>
      <c r="E57" s="226"/>
      <c r="F57" s="226"/>
      <c r="G57" s="227"/>
      <c r="H57" s="3"/>
      <c r="I57" s="3"/>
      <c r="J57" s="3"/>
      <c r="K57" s="3"/>
      <c r="L57" s="3"/>
      <c r="M57" s="3"/>
      <c r="N57" s="3"/>
      <c r="O57" s="3"/>
      <c r="P57" s="3"/>
      <c r="Q57" s="3"/>
      <c r="R57" s="3"/>
      <c r="S57" s="3"/>
      <c r="T57" s="3"/>
      <c r="U57" s="3"/>
      <c r="V57" s="3"/>
      <c r="W57" s="3"/>
      <c r="X57" s="3"/>
    </row>
    <row r="58" spans="1:60" x14ac:dyDescent="0.2">
      <c r="A58" s="225"/>
      <c r="B58" s="226"/>
      <c r="C58" s="271"/>
      <c r="D58" s="226"/>
      <c r="E58" s="226"/>
      <c r="F58" s="226"/>
      <c r="G58" s="227"/>
      <c r="H58" s="3"/>
      <c r="I58" s="3"/>
      <c r="J58" s="3"/>
      <c r="K58" s="3"/>
      <c r="L58" s="3"/>
      <c r="M58" s="3"/>
      <c r="N58" s="3"/>
      <c r="O58" s="3"/>
      <c r="P58" s="3"/>
      <c r="Q58" s="3"/>
      <c r="R58" s="3"/>
      <c r="S58" s="3"/>
      <c r="T58" s="3"/>
      <c r="U58" s="3"/>
      <c r="V58" s="3"/>
      <c r="W58" s="3"/>
      <c r="X58" s="3"/>
    </row>
    <row r="59" spans="1:60" x14ac:dyDescent="0.2">
      <c r="A59" s="228"/>
      <c r="B59" s="229"/>
      <c r="C59" s="272"/>
      <c r="D59" s="229"/>
      <c r="E59" s="229"/>
      <c r="F59" s="229"/>
      <c r="G59" s="230"/>
      <c r="H59" s="3"/>
      <c r="I59" s="3"/>
      <c r="J59" s="3"/>
      <c r="K59" s="3"/>
      <c r="L59" s="3"/>
      <c r="M59" s="3"/>
      <c r="N59" s="3"/>
      <c r="O59" s="3"/>
      <c r="P59" s="3"/>
      <c r="Q59" s="3"/>
      <c r="R59" s="3"/>
      <c r="S59" s="3"/>
      <c r="T59" s="3"/>
      <c r="U59" s="3"/>
      <c r="V59" s="3"/>
      <c r="W59" s="3"/>
      <c r="X59" s="3"/>
    </row>
    <row r="60" spans="1:60" x14ac:dyDescent="0.2">
      <c r="A60" s="3"/>
      <c r="B60" s="4"/>
      <c r="C60" s="267"/>
      <c r="D60" s="6"/>
      <c r="E60" s="3"/>
      <c r="F60" s="3"/>
      <c r="G60" s="3"/>
      <c r="H60" s="3"/>
      <c r="I60" s="3"/>
      <c r="J60" s="3"/>
      <c r="K60" s="3"/>
      <c r="L60" s="3"/>
      <c r="M60" s="3"/>
      <c r="N60" s="3"/>
      <c r="O60" s="3"/>
      <c r="P60" s="3"/>
      <c r="Q60" s="3"/>
      <c r="R60" s="3"/>
      <c r="S60" s="3"/>
      <c r="T60" s="3"/>
      <c r="U60" s="3"/>
      <c r="V60" s="3"/>
      <c r="W60" s="3"/>
      <c r="X60" s="3"/>
    </row>
    <row r="61" spans="1:60" x14ac:dyDescent="0.2">
      <c r="C61" s="273"/>
      <c r="D61" s="10"/>
      <c r="AG61" t="s">
        <v>195</v>
      </c>
    </row>
    <row r="62" spans="1:60" x14ac:dyDescent="0.2">
      <c r="D62" s="10"/>
    </row>
    <row r="63" spans="1:60" x14ac:dyDescent="0.2">
      <c r="D63" s="10"/>
    </row>
    <row r="64" spans="1:60"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39">
    <mergeCell ref="C43:G43"/>
    <mergeCell ref="C45:G45"/>
    <mergeCell ref="C46:G46"/>
    <mergeCell ref="C47:G47"/>
    <mergeCell ref="C49:G49"/>
    <mergeCell ref="C36:G36"/>
    <mergeCell ref="C37:G37"/>
    <mergeCell ref="C39:G39"/>
    <mergeCell ref="C40:G40"/>
    <mergeCell ref="C41:G41"/>
    <mergeCell ref="C42:G42"/>
    <mergeCell ref="C29:G29"/>
    <mergeCell ref="C30:G30"/>
    <mergeCell ref="C31:G31"/>
    <mergeCell ref="C32:G32"/>
    <mergeCell ref="C33:G33"/>
    <mergeCell ref="C35:G35"/>
    <mergeCell ref="C23:G23"/>
    <mergeCell ref="C24:G24"/>
    <mergeCell ref="C25:G25"/>
    <mergeCell ref="C26:G26"/>
    <mergeCell ref="C27:G27"/>
    <mergeCell ref="C28:G28"/>
    <mergeCell ref="C16:G16"/>
    <mergeCell ref="C17:G17"/>
    <mergeCell ref="C18:G18"/>
    <mergeCell ref="C19:G19"/>
    <mergeCell ref="C20:G20"/>
    <mergeCell ref="C21:G21"/>
    <mergeCell ref="A1:G1"/>
    <mergeCell ref="C2:G2"/>
    <mergeCell ref="C3:G3"/>
    <mergeCell ref="C4:G4"/>
    <mergeCell ref="A54:C54"/>
    <mergeCell ref="A55:G59"/>
    <mergeCell ref="C10:G10"/>
    <mergeCell ref="C12:G12"/>
    <mergeCell ref="C14:G14"/>
    <mergeCell ref="C15:G15"/>
  </mergeCells>
  <pageMargins left="0.59055118110236204" right="0.196850393700787" top="0.78740157499999996" bottom="0.78740157499999996" header="0.3" footer="0.3"/>
  <pageSetup paperSize="9" orientation="portrait"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49</vt:i4>
      </vt:variant>
    </vt:vector>
  </HeadingPairs>
  <TitlesOfParts>
    <vt:vector size="53" baseType="lpstr">
      <vt:lpstr>Pokyny pro vyplnění</vt:lpstr>
      <vt:lpstr>Stavba</vt:lpstr>
      <vt:lpstr>VzorPolozky</vt:lpstr>
      <vt:lpstr>SO 06 001 Pol</vt:lpstr>
      <vt:lpstr>Stavba!CelkemDPHVypocet</vt:lpstr>
      <vt:lpstr>CenaCelkem</vt:lpstr>
      <vt:lpstr>CenaCelkemBezDPH</vt:lpstr>
      <vt:lpstr>Stavba!CenaCelkemUzivDily</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06 001 Pol'!Názvy_tisku</vt:lpstr>
      <vt:lpstr>oadresa</vt:lpstr>
      <vt:lpstr>Stavba!Objednatel</vt:lpstr>
      <vt:lpstr>Stavba!Objekt</vt:lpstr>
      <vt:lpstr>'SO 06 001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Marek Klimeš</dc:creator>
  <cp:lastModifiedBy>Marek Klimeš</cp:lastModifiedBy>
  <cp:lastPrinted>2019-03-19T12:27:02Z</cp:lastPrinted>
  <dcterms:created xsi:type="dcterms:W3CDTF">2009-04-08T07:15:50Z</dcterms:created>
  <dcterms:modified xsi:type="dcterms:W3CDTF">2021-03-05T04:29:52Z</dcterms:modified>
</cp:coreProperties>
</file>